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45" windowWidth="9720" windowHeight="7320" tabRatio="603" activeTab="0"/>
  </bookViews>
  <sheets>
    <sheet name="main" sheetId="1" r:id="rId1"/>
    <sheet name="POINT" sheetId="2" r:id="rId2"/>
    <sheet name="ｸﾞﾚｰﾄﾞ別Ｐ" sheetId="3" r:id="rId3"/>
    <sheet name="性別Ｐ" sheetId="4" r:id="rId4"/>
    <sheet name="Read_Me" sheetId="5" r:id="rId5"/>
    <sheet name="改定情報" sheetId="6" r:id="rId6"/>
    <sheet name="dbt" sheetId="7" r:id="rId7"/>
  </sheets>
  <definedNames>
    <definedName name="_xlnm.Print_Titles" localSheetId="0">'main'!$2:$12</definedName>
  </definedNames>
  <calcPr fullCalcOnLoad="1"/>
</workbook>
</file>

<file path=xl/sharedStrings.xml><?xml version="1.0" encoding="utf-8"?>
<sst xmlns="http://schemas.openxmlformats.org/spreadsheetml/2006/main" count="179" uniqueCount="134">
  <si>
    <t>賞与支給ポイント</t>
  </si>
  <si>
    <t>新賞与計算エリア</t>
  </si>
  <si>
    <t>グラフデータエリア</t>
  </si>
  <si>
    <t>非表示及び削除は禁止！</t>
  </si>
  <si>
    <t>企 業 名</t>
  </si>
  <si>
    <t>入力必須</t>
  </si>
  <si>
    <t>http://www.roumu.com/</t>
  </si>
  <si>
    <t>↓</t>
  </si>
  <si>
    <t>賞与原資</t>
  </si>
  <si>
    <t>円</t>
  </si>
  <si>
    <t>作成日</t>
  </si>
  <si>
    <t>ﾎﾟｲﾝﾄ単価</t>
  </si>
  <si>
    <t>算定基準日</t>
  </si>
  <si>
    <t>登録人数</t>
  </si>
  <si>
    <t>合計</t>
  </si>
  <si>
    <t>社員</t>
  </si>
  <si>
    <t>男=1</t>
  </si>
  <si>
    <t>役割</t>
  </si>
  <si>
    <t>H00.00.00</t>
  </si>
  <si>
    <t>前回賞与</t>
  </si>
  <si>
    <t>今期</t>
  </si>
  <si>
    <t>評価</t>
  </si>
  <si>
    <t>grade</t>
  </si>
  <si>
    <t>ｸﾞﾚｰﾄﾞ</t>
  </si>
  <si>
    <t>勤続</t>
  </si>
  <si>
    <t>決定</t>
  </si>
  <si>
    <t>空き</t>
  </si>
  <si>
    <t>調整前</t>
  </si>
  <si>
    <t>回復調整</t>
  </si>
  <si>
    <t>現行賞与（性別）</t>
  </si>
  <si>
    <t>現行賞与（ｸﾞﾚｰﾄﾞ別）</t>
  </si>
  <si>
    <t>NO.</t>
  </si>
  <si>
    <t>女=2</t>
  </si>
  <si>
    <t>役職</t>
  </si>
  <si>
    <t>職務</t>
  </si>
  <si>
    <t>等級</t>
  </si>
  <si>
    <t>氏  名</t>
  </si>
  <si>
    <t>生年月日</t>
  </si>
  <si>
    <t>入社年月日</t>
  </si>
  <si>
    <t>年</t>
  </si>
  <si>
    <t>月</t>
  </si>
  <si>
    <t>総支給額</t>
  </si>
  <si>
    <t>変換</t>
  </si>
  <si>
    <t>P</t>
  </si>
  <si>
    <t>ﾎﾟｲﾝﾄ</t>
  </si>
  <si>
    <t>賞与額</t>
  </si>
  <si>
    <t>差額</t>
  </si>
  <si>
    <t>最終調整</t>
  </si>
  <si>
    <t>年齢</t>
  </si>
  <si>
    <t>男子</t>
  </si>
  <si>
    <t>女子</t>
  </si>
  <si>
    <t>ポイント制賞与制度設計エリア</t>
  </si>
  <si>
    <t>①グレードポイント配分表</t>
  </si>
  <si>
    <t>単価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</si>
  <si>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</si>
  <si>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</si>
  <si>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</si>
  <si>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</si>
  <si>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</si>
  <si>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</si>
  <si>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</si>
  <si>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</si>
  <si>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</si>
  <si>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</si>
  <si>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②役割等級ポイント配分表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</si>
  <si>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</si>
  <si>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</si>
  <si>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</si>
  <si>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</si>
  <si>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</si>
  <si>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</si>
  <si>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</si>
  <si>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</si>
  <si>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</si>
  <si>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</si>
  <si>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③勤続ポイント</t>
  </si>
  <si>
    <t>勤続１年につき</t>
  </si>
  <si>
    <t>ポイント</t>
  </si>
  <si>
    <t>バージョンアップ情報</t>
  </si>
  <si>
    <t>役割ポイントの読み替え不具合を修正</t>
  </si>
  <si>
    <t>評価方法を加点評価方式に変更</t>
  </si>
  <si>
    <t>印刷の設定を追加</t>
  </si>
  <si>
    <t>等級別プロットの不具合を解消</t>
  </si>
  <si>
    <t>グレードポイントの等級を増加</t>
  </si>
  <si>
    <t>グレード別プロットを更新</t>
  </si>
  <si>
    <t>グレードポイント、役割等級ポイントの等級を増加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</si>
  <si>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</si>
  <si>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</si>
  <si>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</si>
  <si>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</si>
  <si>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</si>
  <si>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</si>
  <si>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</si>
  <si>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</si>
  <si>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</si>
  <si>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</si>
  <si>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</si>
  <si>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</si>
  <si>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</si>
  <si>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</si>
  <si>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このシートは評価、ｸﾞﾚｰﾄﾞ、役割等級を</t>
  </si>
  <si>
    <t>INDEXで表読みさせるための変換表です。</t>
  </si>
  <si>
    <t>http://www.roumu.com</t>
  </si>
  <si>
    <t>ポイント制賞与制度設計システム</t>
  </si>
  <si>
    <t>入力セル</t>
  </si>
  <si>
    <t>自動計算セル</t>
  </si>
  <si>
    <t>年齢</t>
  </si>
  <si>
    <t>勤続</t>
  </si>
  <si>
    <t>等級別プロットの不具合を修正</t>
  </si>
  <si>
    <t>v1.02(1998/3/19)での改定</t>
  </si>
  <si>
    <t>v1.03(1998/6/5)での改定</t>
  </si>
  <si>
    <t>v1.04(1999/7/8)での改定</t>
  </si>
  <si>
    <t>v1.05(1999/7/12)での改定</t>
  </si>
  <si>
    <t>v2.01(2000/10/24)での改定</t>
  </si>
  <si>
    <t>v2.02(2002/2/15)での改定</t>
  </si>
  <si>
    <t>v2.03(2003/4/30)での改定</t>
  </si>
  <si>
    <t>評価方法をSABCD評価に再変更</t>
  </si>
  <si>
    <t>全体のデザインを変更</t>
  </si>
  <si>
    <t>S</t>
  </si>
  <si>
    <t>A</t>
  </si>
  <si>
    <t>B</t>
  </si>
  <si>
    <t>C</t>
  </si>
  <si>
    <t>D</t>
  </si>
  <si>
    <t>D</t>
  </si>
  <si>
    <t>v2.04(2006/4/19)での改定</t>
  </si>
  <si>
    <t>グレード別プロットの不具合を修正</t>
  </si>
  <si>
    <t>人数を150人まで拡大</t>
  </si>
  <si>
    <t>Ver2.05(Oct,16,2007)</t>
  </si>
  <si>
    <t>v2.05(2007/10/16)での改定</t>
  </si>
  <si>
    <t>実績データの入力列を2回分に拡大</t>
  </si>
  <si>
    <t>ポイント配分表に評価格差入力欄を追加</t>
  </si>
  <si>
    <t>合計</t>
  </si>
  <si>
    <t>前々回賞与</t>
  </si>
  <si>
    <t>展開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</si>
</sst>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0.0_ "/>
    <numFmt numFmtId="181" formatCode="#,##0.0_ ;[Red]\-#,##0.0\ "/>
    <numFmt numFmtId="182" formatCode="#,##0_ ;[Red]\-#,##0\ "/>
    <numFmt numFmtId="183" formatCode="0_);[Red]\(0\)"/>
    <numFmt numFmtId="184" formatCode="#,##0.0;[Red]\-#,##0.0"/>
    <numFmt numFmtId="185" formatCode="0.0_);[Red]\(0.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9"/>
      <name val="ＭＳ ゴシック"/>
      <family val="3"/>
    </font>
    <font>
      <b/>
      <sz val="11"/>
      <color indexed="10"/>
      <name val="ＭＳ ゴシック"/>
      <family val="3"/>
    </font>
    <font>
      <b/>
      <i/>
      <sz val="10"/>
      <color indexed="13"/>
      <name val="Arial"/>
      <family val="2"/>
    </font>
    <font>
      <i/>
      <sz val="8"/>
      <color indexed="10"/>
      <name val="Arial Narrow"/>
      <family val="2"/>
    </font>
    <font>
      <b/>
      <sz val="18"/>
      <color indexed="1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8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hair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 style="dotted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tted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hair"/>
      <right style="thin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uble"/>
      <right style="thin"/>
      <top style="double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0" xfId="17" applyAlignment="1">
      <alignment horizontal="left"/>
    </xf>
    <xf numFmtId="38" fontId="0" fillId="0" borderId="1" xfId="17" applyBorder="1" applyAlignment="1">
      <alignment/>
    </xf>
    <xf numFmtId="38" fontId="0" fillId="0" borderId="0" xfId="17" applyAlignment="1">
      <alignment horizontal="center"/>
    </xf>
    <xf numFmtId="38" fontId="0" fillId="2" borderId="2" xfId="17" applyFill="1" applyBorder="1" applyAlignment="1">
      <alignment horizontal="center"/>
    </xf>
    <xf numFmtId="38" fontId="0" fillId="0" borderId="3" xfId="17" applyBorder="1" applyAlignment="1">
      <alignment horizontal="right"/>
    </xf>
    <xf numFmtId="38" fontId="0" fillId="0" borderId="3" xfId="17" applyBorder="1" applyAlignment="1">
      <alignment horizontal="center"/>
    </xf>
    <xf numFmtId="38" fontId="0" fillId="0" borderId="4" xfId="17" applyBorder="1" applyAlignment="1">
      <alignment horizontal="center"/>
    </xf>
    <xf numFmtId="38" fontId="0" fillId="0" borderId="4" xfId="17" applyBorder="1" applyAlignment="1">
      <alignment horizontal="right"/>
    </xf>
    <xf numFmtId="38" fontId="0" fillId="2" borderId="5" xfId="17" applyFill="1" applyBorder="1" applyAlignment="1">
      <alignment horizontal="center"/>
    </xf>
    <xf numFmtId="38" fontId="3" fillId="0" borderId="0" xfId="17" applyFont="1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0" fillId="0" borderId="6" xfId="17" applyBorder="1" applyAlignment="1">
      <alignment/>
    </xf>
    <xf numFmtId="38" fontId="0" fillId="2" borderId="7" xfId="17" applyFill="1" applyBorder="1" applyAlignment="1">
      <alignment horizontal="center"/>
    </xf>
    <xf numFmtId="38" fontId="0" fillId="2" borderId="8" xfId="17" applyFill="1" applyBorder="1" applyAlignment="1">
      <alignment horizontal="center"/>
    </xf>
    <xf numFmtId="38" fontId="3" fillId="0" borderId="0" xfId="17" applyFont="1" applyAlignment="1">
      <alignment horizontal="center"/>
    </xf>
    <xf numFmtId="38" fontId="0" fillId="2" borderId="9" xfId="17" applyFill="1" applyBorder="1" applyAlignment="1">
      <alignment horizontal="center"/>
    </xf>
    <xf numFmtId="38" fontId="0" fillId="2" borderId="10" xfId="17" applyFill="1" applyBorder="1" applyAlignment="1">
      <alignment horizontal="center"/>
    </xf>
    <xf numFmtId="38" fontId="0" fillId="0" borderId="11" xfId="17" applyBorder="1" applyAlignment="1" applyProtection="1">
      <alignment horizontal="center"/>
      <protection locked="0"/>
    </xf>
    <xf numFmtId="38" fontId="0" fillId="0" borderId="12" xfId="17" applyBorder="1" applyAlignment="1">
      <alignment horizontal="center"/>
    </xf>
    <xf numFmtId="38" fontId="0" fillId="0" borderId="13" xfId="17" applyBorder="1" applyAlignment="1">
      <alignment horizontal="center"/>
    </xf>
    <xf numFmtId="38" fontId="0" fillId="0" borderId="14" xfId="17" applyBorder="1" applyAlignment="1">
      <alignment horizontal="center"/>
    </xf>
    <xf numFmtId="38" fontId="0" fillId="0" borderId="12" xfId="17" applyBorder="1" applyAlignment="1">
      <alignment/>
    </xf>
    <xf numFmtId="38" fontId="0" fillId="0" borderId="15" xfId="17" applyBorder="1" applyAlignment="1">
      <alignment horizontal="center"/>
    </xf>
    <xf numFmtId="38" fontId="0" fillId="0" borderId="16" xfId="17" applyBorder="1" applyAlignment="1">
      <alignment horizontal="center"/>
    </xf>
    <xf numFmtId="38" fontId="0" fillId="0" borderId="17" xfId="17" applyBorder="1" applyAlignment="1">
      <alignment horizontal="center"/>
    </xf>
    <xf numFmtId="38" fontId="0" fillId="0" borderId="18" xfId="17" applyBorder="1" applyAlignment="1" applyProtection="1">
      <alignment horizontal="center"/>
      <protection locked="0"/>
    </xf>
    <xf numFmtId="38" fontId="0" fillId="0" borderId="19" xfId="17" applyBorder="1" applyAlignment="1">
      <alignment horizontal="center"/>
    </xf>
    <xf numFmtId="38" fontId="0" fillId="0" borderId="20" xfId="17" applyBorder="1" applyAlignment="1">
      <alignment horizontal="center"/>
    </xf>
    <xf numFmtId="38" fontId="0" fillId="0" borderId="21" xfId="17" applyBorder="1" applyAlignment="1">
      <alignment horizontal="center"/>
    </xf>
    <xf numFmtId="38" fontId="0" fillId="0" borderId="22" xfId="17" applyBorder="1" applyAlignment="1">
      <alignment horizontal="center"/>
    </xf>
    <xf numFmtId="38" fontId="0" fillId="0" borderId="23" xfId="17" applyBorder="1" applyAlignment="1">
      <alignment horizontal="center"/>
    </xf>
    <xf numFmtId="57" fontId="0" fillId="0" borderId="6" xfId="17" applyNumberFormat="1" applyBorder="1" applyAlignment="1" applyProtection="1">
      <alignment horizontal="center"/>
      <protection locked="0"/>
    </xf>
    <xf numFmtId="38" fontId="0" fillId="0" borderId="11" xfId="17" applyFont="1" applyBorder="1" applyAlignment="1" applyProtection="1">
      <alignment horizontal="center"/>
      <protection locked="0"/>
    </xf>
    <xf numFmtId="182" fontId="0" fillId="0" borderId="6" xfId="17" applyNumberFormat="1" applyBorder="1" applyAlignment="1">
      <alignment horizontal="right"/>
    </xf>
    <xf numFmtId="38" fontId="0" fillId="0" borderId="24" xfId="17" applyFont="1" applyBorder="1" applyAlignment="1">
      <alignment horizontal="center"/>
    </xf>
    <xf numFmtId="0" fontId="5" fillId="0" borderId="25" xfId="17" applyNumberFormat="1" applyFont="1" applyBorder="1" applyAlignment="1" applyProtection="1">
      <alignment horizontal="center"/>
      <protection locked="0"/>
    </xf>
    <xf numFmtId="38" fontId="0" fillId="0" borderId="26" xfId="17" applyBorder="1" applyAlignment="1" applyProtection="1">
      <alignment/>
      <protection locked="0"/>
    </xf>
    <xf numFmtId="38" fontId="0" fillId="0" borderId="27" xfId="17" applyBorder="1" applyAlignment="1" applyProtection="1">
      <alignment/>
      <protection locked="0"/>
    </xf>
    <xf numFmtId="38" fontId="0" fillId="0" borderId="24" xfId="17" applyBorder="1" applyAlignment="1">
      <alignment horizontal="right"/>
    </xf>
    <xf numFmtId="38" fontId="0" fillId="0" borderId="28" xfId="17" applyBorder="1" applyAlignment="1">
      <alignment horizontal="right"/>
    </xf>
    <xf numFmtId="38" fontId="0" fillId="0" borderId="29" xfId="17" applyBorder="1" applyAlignment="1">
      <alignment horizontal="right"/>
    </xf>
    <xf numFmtId="38" fontId="0" fillId="0" borderId="30" xfId="17" applyBorder="1" applyAlignment="1">
      <alignment horizontal="right"/>
    </xf>
    <xf numFmtId="57" fontId="0" fillId="0" borderId="11" xfId="17" applyNumberFormat="1" applyBorder="1" applyAlignment="1" applyProtection="1">
      <alignment horizontal="center"/>
      <protection locked="0"/>
    </xf>
    <xf numFmtId="57" fontId="0" fillId="0" borderId="18" xfId="17" applyNumberFormat="1" applyBorder="1" applyAlignment="1" applyProtection="1">
      <alignment horizontal="center"/>
      <protection locked="0"/>
    </xf>
    <xf numFmtId="38" fontId="0" fillId="0" borderId="0" xfId="17" applyFont="1" applyAlignment="1">
      <alignment horizontal="center"/>
    </xf>
    <xf numFmtId="38" fontId="0" fillId="0" borderId="0" xfId="17" applyFont="1" applyAlignment="1" quotePrefix="1">
      <alignment horizontal="center"/>
    </xf>
    <xf numFmtId="38" fontId="0" fillId="0" borderId="19" xfId="17" applyBorder="1" applyAlignment="1">
      <alignment horizontal="right"/>
    </xf>
    <xf numFmtId="38" fontId="0" fillId="0" borderId="28" xfId="17" applyFont="1" applyBorder="1" applyAlignment="1">
      <alignment horizontal="center"/>
    </xf>
    <xf numFmtId="57" fontId="0" fillId="0" borderId="11" xfId="17" applyNumberFormat="1" applyFont="1" applyBorder="1" applyAlignment="1" applyProtection="1" quotePrefix="1">
      <alignment horizontal="center"/>
      <protection locked="0"/>
    </xf>
    <xf numFmtId="0" fontId="0" fillId="0" borderId="0" xfId="0" applyBorder="1" applyAlignment="1">
      <alignment/>
    </xf>
    <xf numFmtId="180" fontId="0" fillId="0" borderId="0" xfId="0" applyNumberFormat="1" applyBorder="1" applyAlignment="1" quotePrefix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/>
    </xf>
    <xf numFmtId="38" fontId="7" fillId="0" borderId="0" xfId="17" applyFont="1" applyAlignment="1">
      <alignment horizontal="left" vertical="center"/>
    </xf>
    <xf numFmtId="38" fontId="0" fillId="0" borderId="0" xfId="17" applyFont="1" applyAlignment="1" quotePrefix="1">
      <alignment horizontal="left"/>
    </xf>
    <xf numFmtId="38" fontId="0" fillId="0" borderId="0" xfId="17" applyFont="1" applyAlignment="1">
      <alignment horizontal="left"/>
    </xf>
    <xf numFmtId="38" fontId="0" fillId="0" borderId="0" xfId="17" applyBorder="1" applyAlignment="1">
      <alignment/>
    </xf>
    <xf numFmtId="38" fontId="1" fillId="0" borderId="0" xfId="17" applyFont="1" applyBorder="1" applyAlignment="1" quotePrefix="1">
      <alignment horizontal="left"/>
    </xf>
    <xf numFmtId="38" fontId="0" fillId="0" borderId="0" xfId="17" applyBorder="1" applyAlignment="1" quotePrefix="1">
      <alignment horizontal="left"/>
    </xf>
    <xf numFmtId="38" fontId="2" fillId="0" borderId="0" xfId="17" applyFont="1" applyAlignment="1">
      <alignment horizontal="center"/>
    </xf>
    <xf numFmtId="38" fontId="11" fillId="0" borderId="0" xfId="17" applyFon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85" fontId="0" fillId="0" borderId="24" xfId="17" applyNumberFormat="1" applyBorder="1" applyAlignment="1">
      <alignment horizontal="right"/>
    </xf>
    <xf numFmtId="185" fontId="0" fillId="0" borderId="3" xfId="17" applyNumberFormat="1" applyBorder="1" applyAlignment="1">
      <alignment horizontal="right"/>
    </xf>
    <xf numFmtId="185" fontId="0" fillId="0" borderId="11" xfId="17" applyNumberFormat="1" applyBorder="1" applyAlignment="1">
      <alignment horizontal="right"/>
    </xf>
    <xf numFmtId="185" fontId="0" fillId="0" borderId="28" xfId="17" applyNumberFormat="1" applyBorder="1" applyAlignment="1">
      <alignment horizontal="right"/>
    </xf>
    <xf numFmtId="185" fontId="0" fillId="0" borderId="18" xfId="17" applyNumberForma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5" fillId="4" borderId="37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38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18" fillId="0" borderId="0" xfId="16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4" borderId="37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176" fontId="0" fillId="0" borderId="6" xfId="0" applyNumberFormat="1" applyFill="1" applyBorder="1" applyAlignment="1">
      <alignment/>
    </xf>
    <xf numFmtId="0" fontId="20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4" borderId="37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1" fillId="0" borderId="0" xfId="0" applyFont="1" applyBorder="1" applyAlignment="1">
      <alignment/>
    </xf>
    <xf numFmtId="38" fontId="0" fillId="2" borderId="2" xfId="17" applyFont="1" applyFill="1" applyBorder="1" applyAlignment="1">
      <alignment horizontal="center"/>
    </xf>
    <xf numFmtId="177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44" xfId="0" applyNumberFormat="1" applyBorder="1" applyAlignment="1">
      <alignment/>
    </xf>
    <xf numFmtId="177" fontId="0" fillId="0" borderId="45" xfId="0" applyNumberFormat="1" applyBorder="1" applyAlignment="1">
      <alignment/>
    </xf>
    <xf numFmtId="177" fontId="0" fillId="0" borderId="46" xfId="0" applyNumberFormat="1" applyBorder="1" applyAlignment="1">
      <alignment/>
    </xf>
    <xf numFmtId="38" fontId="0" fillId="0" borderId="0" xfId="17" applyBorder="1" applyAlignment="1">
      <alignment horizontal="center"/>
    </xf>
    <xf numFmtId="38" fontId="12" fillId="0" borderId="0" xfId="17" applyFont="1" applyBorder="1" applyAlignment="1" quotePrefix="1">
      <alignment horizontal="center"/>
    </xf>
    <xf numFmtId="38" fontId="0" fillId="0" borderId="0" xfId="17" applyBorder="1" applyAlignment="1">
      <alignment horizontal="right"/>
    </xf>
    <xf numFmtId="38" fontId="3" fillId="0" borderId="0" xfId="17" applyFont="1" applyBorder="1" applyAlignment="1">
      <alignment/>
    </xf>
    <xf numFmtId="38" fontId="2" fillId="0" borderId="1" xfId="17" applyFont="1" applyBorder="1" applyAlignment="1">
      <alignment horizontal="center"/>
    </xf>
    <xf numFmtId="38" fontId="2" fillId="0" borderId="1" xfId="17" applyFont="1" applyBorder="1" applyAlignment="1">
      <alignment/>
    </xf>
    <xf numFmtId="57" fontId="0" fillId="0" borderId="11" xfId="17" applyNumberFormat="1" applyFont="1" applyBorder="1" applyAlignment="1" applyProtection="1">
      <alignment horizontal="center"/>
      <protection locked="0"/>
    </xf>
    <xf numFmtId="38" fontId="0" fillId="0" borderId="6" xfId="17" applyBorder="1" applyAlignment="1">
      <alignment horizontal="right"/>
    </xf>
    <xf numFmtId="38" fontId="0" fillId="0" borderId="47" xfId="17" applyBorder="1" applyAlignment="1">
      <alignment horizontal="right"/>
    </xf>
    <xf numFmtId="0" fontId="7" fillId="3" borderId="0" xfId="0" applyFont="1" applyFill="1" applyBorder="1" applyAlignment="1">
      <alignment/>
    </xf>
    <xf numFmtId="38" fontId="16" fillId="4" borderId="48" xfId="17" applyFont="1" applyFill="1" applyBorder="1" applyAlignment="1">
      <alignment/>
    </xf>
    <xf numFmtId="38" fontId="16" fillId="4" borderId="49" xfId="17" applyFont="1" applyFill="1" applyBorder="1" applyAlignment="1">
      <alignment/>
    </xf>
    <xf numFmtId="38" fontId="16" fillId="4" borderId="49" xfId="17" applyFont="1" applyFill="1" applyBorder="1" applyAlignment="1">
      <alignment horizontal="left"/>
    </xf>
    <xf numFmtId="38" fontId="16" fillId="4" borderId="49" xfId="17" applyFont="1" applyFill="1" applyBorder="1" applyAlignment="1">
      <alignment horizontal="right"/>
    </xf>
    <xf numFmtId="38" fontId="16" fillId="4" borderId="49" xfId="17" applyFont="1" applyFill="1" applyBorder="1" applyAlignment="1" quotePrefix="1">
      <alignment horizontal="left"/>
    </xf>
    <xf numFmtId="38" fontId="16" fillId="4" borderId="50" xfId="17" applyFont="1" applyFill="1" applyBorder="1" applyAlignment="1">
      <alignment horizontal="right"/>
    </xf>
    <xf numFmtId="177" fontId="0" fillId="0" borderId="51" xfId="0" applyNumberFormat="1" applyBorder="1" applyAlignment="1">
      <alignment/>
    </xf>
    <xf numFmtId="177" fontId="0" fillId="0" borderId="52" xfId="0" applyNumberFormat="1" applyBorder="1" applyAlignment="1">
      <alignment/>
    </xf>
    <xf numFmtId="0" fontId="23" fillId="0" borderId="0" xfId="0" applyFont="1" applyAlignment="1" quotePrefix="1">
      <alignment horizontal="left"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 quotePrefix="1">
      <alignment horizontal="left"/>
      <protection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38" fontId="1" fillId="5" borderId="25" xfId="17" applyFont="1" applyFill="1" applyBorder="1" applyAlignment="1">
      <alignment horizontal="center"/>
    </xf>
    <xf numFmtId="38" fontId="0" fillId="5" borderId="26" xfId="17" applyFill="1" applyBorder="1" applyAlignment="1" quotePrefix="1">
      <alignment horizontal="center"/>
    </xf>
    <xf numFmtId="38" fontId="0" fillId="5" borderId="27" xfId="17" applyFill="1" applyBorder="1" applyAlignment="1">
      <alignment/>
    </xf>
    <xf numFmtId="38" fontId="0" fillId="5" borderId="7" xfId="17" applyFill="1" applyBorder="1" applyAlignment="1" applyProtection="1">
      <alignment horizontal="center"/>
      <protection locked="0"/>
    </xf>
    <xf numFmtId="38" fontId="0" fillId="5" borderId="53" xfId="17" applyFill="1" applyBorder="1" applyAlignment="1" applyProtection="1">
      <alignment horizontal="center"/>
      <protection locked="0"/>
    </xf>
    <xf numFmtId="38" fontId="0" fillId="5" borderId="53" xfId="17" applyFont="1" applyFill="1" applyBorder="1" applyAlignment="1" applyProtection="1">
      <alignment horizontal="center"/>
      <protection locked="0"/>
    </xf>
    <xf numFmtId="38" fontId="0" fillId="5" borderId="53" xfId="17" applyFill="1" applyBorder="1" applyAlignment="1" applyProtection="1" quotePrefix="1">
      <alignment horizontal="center"/>
      <protection locked="0"/>
    </xf>
    <xf numFmtId="38" fontId="0" fillId="5" borderId="9" xfId="17" applyFill="1" applyBorder="1" applyAlignment="1" applyProtection="1">
      <alignment horizontal="center"/>
      <protection locked="0"/>
    </xf>
    <xf numFmtId="38" fontId="0" fillId="5" borderId="54" xfId="17" applyFill="1" applyBorder="1" applyAlignment="1" applyProtection="1">
      <alignment horizontal="center"/>
      <protection locked="0"/>
    </xf>
    <xf numFmtId="38" fontId="0" fillId="5" borderId="54" xfId="17" applyFont="1" applyFill="1" applyBorder="1" applyAlignment="1" applyProtection="1">
      <alignment horizontal="center"/>
      <protection locked="0"/>
    </xf>
    <xf numFmtId="57" fontId="0" fillId="0" borderId="6" xfId="17" applyNumberFormat="1" applyFont="1" applyBorder="1" applyAlignment="1">
      <alignment horizontal="center"/>
    </xf>
    <xf numFmtId="38" fontId="0" fillId="5" borderId="6" xfId="17" applyFont="1" applyFill="1" applyBorder="1" applyAlignment="1">
      <alignment horizontal="center"/>
    </xf>
    <xf numFmtId="38" fontId="0" fillId="5" borderId="7" xfId="17" applyFont="1" applyFill="1" applyBorder="1" applyAlignment="1">
      <alignment horizontal="center"/>
    </xf>
    <xf numFmtId="38" fontId="0" fillId="5" borderId="55" xfId="17" applyFill="1" applyBorder="1" applyAlignment="1">
      <alignment horizontal="center"/>
    </xf>
    <xf numFmtId="38" fontId="0" fillId="5" borderId="9" xfId="17" applyFill="1" applyBorder="1" applyAlignment="1">
      <alignment horizontal="center"/>
    </xf>
    <xf numFmtId="38" fontId="0" fillId="5" borderId="56" xfId="17" applyFill="1" applyBorder="1" applyAlignment="1">
      <alignment horizontal="center"/>
    </xf>
    <xf numFmtId="38" fontId="0" fillId="5" borderId="6" xfId="17" applyFill="1" applyBorder="1" applyAlignment="1">
      <alignment/>
    </xf>
    <xf numFmtId="9" fontId="0" fillId="5" borderId="5" xfId="17" applyNumberFormat="1" applyFill="1" applyBorder="1" applyAlignment="1">
      <alignment horizontal="right"/>
    </xf>
    <xf numFmtId="38" fontId="0" fillId="5" borderId="5" xfId="17" applyFill="1" applyBorder="1" applyAlignment="1">
      <alignment horizontal="center"/>
    </xf>
    <xf numFmtId="38" fontId="0" fillId="5" borderId="2" xfId="17" applyFill="1" applyBorder="1" applyAlignment="1" quotePrefix="1">
      <alignment horizontal="center"/>
    </xf>
    <xf numFmtId="38" fontId="0" fillId="6" borderId="6" xfId="17" applyFont="1" applyFill="1" applyBorder="1" applyAlignment="1" quotePrefix="1">
      <alignment horizontal="center"/>
    </xf>
    <xf numFmtId="38" fontId="0" fillId="6" borderId="6" xfId="17" applyFill="1" applyBorder="1" applyAlignment="1">
      <alignment horizontal="center"/>
    </xf>
    <xf numFmtId="38" fontId="0" fillId="6" borderId="9" xfId="17" applyFill="1" applyBorder="1" applyAlignment="1">
      <alignment horizontal="center"/>
    </xf>
    <xf numFmtId="38" fontId="0" fillId="6" borderId="57" xfId="17" applyFill="1" applyBorder="1" applyAlignment="1">
      <alignment horizontal="center"/>
    </xf>
    <xf numFmtId="38" fontId="0" fillId="6" borderId="58" xfId="17" applyFill="1" applyBorder="1" applyAlignment="1">
      <alignment horizontal="center"/>
    </xf>
    <xf numFmtId="38" fontId="0" fillId="6" borderId="6" xfId="17" applyFont="1" applyFill="1" applyBorder="1" applyAlignment="1" quotePrefix="1">
      <alignment horizontal="center"/>
    </xf>
    <xf numFmtId="38" fontId="0" fillId="6" borderId="55" xfId="17" applyFont="1" applyFill="1" applyBorder="1" applyAlignment="1">
      <alignment horizontal="center"/>
    </xf>
    <xf numFmtId="38" fontId="0" fillId="6" borderId="2" xfId="17" applyFill="1" applyBorder="1" applyAlignment="1">
      <alignment horizontal="center"/>
    </xf>
    <xf numFmtId="38" fontId="0" fillId="6" borderId="53" xfId="17" applyFill="1" applyBorder="1" applyAlignment="1">
      <alignment horizontal="center"/>
    </xf>
    <xf numFmtId="38" fontId="0" fillId="6" borderId="59" xfId="17" applyFill="1" applyBorder="1" applyAlignment="1">
      <alignment horizontal="center"/>
    </xf>
    <xf numFmtId="38" fontId="0" fillId="6" borderId="60" xfId="17" applyFill="1" applyBorder="1" applyAlignment="1">
      <alignment horizontal="center"/>
    </xf>
    <xf numFmtId="38" fontId="0" fillId="6" borderId="55" xfId="17" applyFill="1" applyBorder="1" applyAlignment="1">
      <alignment horizontal="center"/>
    </xf>
    <xf numFmtId="38" fontId="0" fillId="6" borderId="2" xfId="17" applyFont="1" applyFill="1" applyBorder="1" applyAlignment="1" quotePrefix="1">
      <alignment horizontal="center"/>
    </xf>
    <xf numFmtId="38" fontId="0" fillId="6" borderId="56" xfId="17" applyFont="1" applyFill="1" applyBorder="1" applyAlignment="1" quotePrefix="1">
      <alignment horizontal="center"/>
    </xf>
    <xf numFmtId="38" fontId="0" fillId="6" borderId="5" xfId="17" applyFill="1" applyBorder="1" applyAlignment="1">
      <alignment horizontal="center"/>
    </xf>
    <xf numFmtId="38" fontId="0" fillId="6" borderId="54" xfId="17" applyFill="1" applyBorder="1" applyAlignment="1">
      <alignment horizontal="center"/>
    </xf>
    <xf numFmtId="38" fontId="0" fillId="6" borderId="61" xfId="17" applyFill="1" applyBorder="1" applyAlignment="1">
      <alignment horizontal="center"/>
    </xf>
    <xf numFmtId="38" fontId="0" fillId="6" borderId="62" xfId="17" applyFill="1" applyBorder="1" applyAlignment="1">
      <alignment horizontal="center"/>
    </xf>
    <xf numFmtId="38" fontId="0" fillId="6" borderId="56" xfId="17" applyFill="1" applyBorder="1" applyAlignment="1">
      <alignment horizontal="center"/>
    </xf>
    <xf numFmtId="38" fontId="0" fillId="6" borderId="5" xfId="17" applyFont="1" applyFill="1" applyBorder="1" applyAlignment="1" quotePrefix="1">
      <alignment horizontal="center"/>
    </xf>
    <xf numFmtId="184" fontId="0" fillId="6" borderId="6" xfId="17" applyNumberFormat="1" applyFill="1" applyBorder="1" applyAlignment="1">
      <alignment horizontal="center"/>
    </xf>
    <xf numFmtId="38" fontId="0" fillId="6" borderId="47" xfId="17" applyFont="1" applyFill="1" applyBorder="1" applyAlignment="1">
      <alignment horizontal="center"/>
    </xf>
    <xf numFmtId="38" fontId="0" fillId="6" borderId="6" xfId="17" applyFont="1" applyFill="1" applyBorder="1" applyAlignment="1">
      <alignment horizontal="center"/>
    </xf>
    <xf numFmtId="38" fontId="0" fillId="6" borderId="63" xfId="17" applyFill="1" applyBorder="1" applyAlignment="1">
      <alignment horizontal="center"/>
    </xf>
    <xf numFmtId="38" fontId="0" fillId="6" borderId="8" xfId="17" applyFill="1" applyBorder="1" applyAlignment="1">
      <alignment horizontal="center"/>
    </xf>
    <xf numFmtId="38" fontId="0" fillId="6" borderId="10" xfId="17" applyFill="1" applyBorder="1" applyAlignment="1">
      <alignment horizontal="center"/>
    </xf>
    <xf numFmtId="38" fontId="0" fillId="6" borderId="6" xfId="17" applyFill="1" applyBorder="1" applyAlignment="1">
      <alignment/>
    </xf>
    <xf numFmtId="55" fontId="7" fillId="0" borderId="0" xfId="0" applyNumberFormat="1" applyFont="1" applyFill="1" applyBorder="1" applyAlignment="1" quotePrefix="1">
      <alignment horizontal="left"/>
    </xf>
    <xf numFmtId="177" fontId="0" fillId="0" borderId="22" xfId="0" applyNumberFormat="1" applyFill="1" applyBorder="1" applyAlignment="1">
      <alignment/>
    </xf>
    <xf numFmtId="177" fontId="0" fillId="0" borderId="64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65" xfId="0" applyNumberFormat="1" applyFill="1" applyBorder="1" applyAlignment="1">
      <alignment/>
    </xf>
    <xf numFmtId="177" fontId="0" fillId="0" borderId="66" xfId="0" applyNumberFormat="1" applyBorder="1" applyAlignment="1">
      <alignment/>
    </xf>
    <xf numFmtId="177" fontId="0" fillId="0" borderId="67" xfId="0" applyNumberFormat="1" applyBorder="1" applyAlignment="1">
      <alignment/>
    </xf>
    <xf numFmtId="177" fontId="0" fillId="0" borderId="68" xfId="0" applyNumberFormat="1" applyBorder="1" applyAlignment="1">
      <alignment/>
    </xf>
    <xf numFmtId="177" fontId="0" fillId="0" borderId="69" xfId="0" applyNumberFormat="1" applyBorder="1" applyAlignment="1">
      <alignment/>
    </xf>
    <xf numFmtId="177" fontId="0" fillId="3" borderId="70" xfId="0" applyNumberFormat="1" applyFill="1" applyBorder="1" applyAlignment="1">
      <alignment/>
    </xf>
    <xf numFmtId="177" fontId="0" fillId="3" borderId="71" xfId="0" applyNumberFormat="1" applyFill="1" applyBorder="1" applyAlignment="1">
      <alignment/>
    </xf>
    <xf numFmtId="177" fontId="0" fillId="3" borderId="72" xfId="0" applyNumberFormat="1" applyFill="1" applyBorder="1" applyAlignment="1">
      <alignment/>
    </xf>
    <xf numFmtId="177" fontId="0" fillId="3" borderId="73" xfId="0" applyNumberFormat="1" applyFill="1" applyBorder="1" applyAlignment="1">
      <alignment/>
    </xf>
    <xf numFmtId="0" fontId="0" fillId="5" borderId="74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0" fillId="6" borderId="74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77" xfId="0" applyFill="1" applyBorder="1" applyAlignment="1">
      <alignment horizontal="center"/>
    </xf>
    <xf numFmtId="0" fontId="0" fillId="6" borderId="78" xfId="0" applyFill="1" applyBorder="1" applyAlignment="1">
      <alignment horizontal="center"/>
    </xf>
    <xf numFmtId="38" fontId="0" fillId="0" borderId="12" xfId="17" applyBorder="1" applyAlignment="1" applyProtection="1">
      <alignment horizontal="center"/>
      <protection locked="0"/>
    </xf>
    <xf numFmtId="38" fontId="0" fillId="0" borderId="19" xfId="17" applyBorder="1" applyAlignment="1" applyProtection="1">
      <alignment horizontal="center"/>
      <protection locked="0"/>
    </xf>
    <xf numFmtId="185" fontId="0" fillId="0" borderId="79" xfId="17" applyNumberFormat="1" applyBorder="1" applyAlignment="1">
      <alignment horizontal="right"/>
    </xf>
    <xf numFmtId="185" fontId="0" fillId="0" borderId="80" xfId="17" applyNumberFormat="1" applyBorder="1" applyAlignment="1">
      <alignment horizontal="right"/>
    </xf>
    <xf numFmtId="38" fontId="0" fillId="6" borderId="25" xfId="17" applyFont="1" applyFill="1" applyBorder="1" applyAlignment="1" quotePrefix="1">
      <alignment horizontal="center"/>
    </xf>
    <xf numFmtId="38" fontId="0" fillId="6" borderId="27" xfId="17" applyFill="1" applyBorder="1" applyAlignment="1" quotePrefix="1">
      <alignment horizontal="center"/>
    </xf>
    <xf numFmtId="38" fontId="0" fillId="6" borderId="81" xfId="17" applyFont="1" applyFill="1" applyBorder="1" applyAlignment="1" quotePrefix="1">
      <alignment horizontal="center"/>
    </xf>
    <xf numFmtId="0" fontId="28" fillId="0" borderId="0" xfId="16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9" fillId="0" borderId="0" xfId="16" applyFont="1" applyFill="1" applyBorder="1" applyAlignment="1">
      <alignment/>
    </xf>
    <xf numFmtId="0" fontId="29" fillId="0" borderId="38" xfId="16" applyFont="1" applyFill="1" applyBorder="1" applyAlignment="1">
      <alignment/>
    </xf>
    <xf numFmtId="38" fontId="0" fillId="0" borderId="82" xfId="17" applyBorder="1" applyAlignment="1">
      <alignment horizontal="center"/>
    </xf>
    <xf numFmtId="38" fontId="0" fillId="0" borderId="83" xfId="17" applyBorder="1" applyAlignment="1">
      <alignment horizontal="center"/>
    </xf>
    <xf numFmtId="38" fontId="0" fillId="5" borderId="84" xfId="17" applyFont="1" applyFill="1" applyBorder="1" applyAlignment="1" quotePrefix="1">
      <alignment horizontal="center"/>
    </xf>
    <xf numFmtId="38" fontId="0" fillId="5" borderId="85" xfId="17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5" borderId="71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80" fontId="0" fillId="5" borderId="6" xfId="0" applyNumberFormat="1" applyFill="1" applyBorder="1" applyAlignment="1">
      <alignment/>
    </xf>
    <xf numFmtId="0" fontId="0" fillId="6" borderId="6" xfId="0" applyFill="1" applyBorder="1" applyAlignment="1">
      <alignment horizontal="center"/>
    </xf>
    <xf numFmtId="0" fontId="0" fillId="6" borderId="86" xfId="0" applyFill="1" applyBorder="1" applyAlignment="1">
      <alignment horizontal="center"/>
    </xf>
    <xf numFmtId="0" fontId="0" fillId="6" borderId="87" xfId="0" applyFill="1" applyBorder="1" applyAlignment="1">
      <alignment horizontal="center"/>
    </xf>
    <xf numFmtId="0" fontId="0" fillId="6" borderId="8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9" fontId="0" fillId="0" borderId="22" xfId="0" applyNumberFormat="1" applyFill="1" applyBorder="1" applyAlignment="1">
      <alignment horizontal="center"/>
    </xf>
    <xf numFmtId="9" fontId="0" fillId="0" borderId="64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9" fontId="0" fillId="0" borderId="6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7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ｸﾞﾚｰﾄﾞ別現行賞与プロット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65"/>
          <c:w val="0.968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main!$AY$12</c:f>
              <c:strCache>
                <c:ptCount val="1"/>
                <c:pt idx="0">
                  <c:v>G10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main!$AY$13:$AY$162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1100000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main!$AZ$12</c:f>
              <c:strCache>
                <c:ptCount val="1"/>
                <c:pt idx="0">
                  <c:v>G9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main!$AZ$13:$AZ$162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1000000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main!$BA$12</c:f>
              <c:strCache>
                <c:ptCount val="1"/>
                <c:pt idx="0">
                  <c:v>G8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main!$BA$13:$BA$162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900000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main!$BB$12</c:f>
              <c:strCache>
                <c:ptCount val="1"/>
                <c:pt idx="0">
                  <c:v>G7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main!$BB$13:$BB$162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800000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main!$BC$12</c:f>
              <c:strCache>
                <c:ptCount val="1"/>
                <c:pt idx="0">
                  <c:v>G6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main!$BC$13:$BC$162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700000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main!$BD$12</c:f>
              <c:strCache>
                <c:ptCount val="1"/>
                <c:pt idx="0">
                  <c:v>G5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main!$BD$13:$BD$162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600000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main!$BE$12</c:f>
              <c:strCache>
                <c:ptCount val="1"/>
                <c:pt idx="0">
                  <c:v>G4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main!$BE$13:$BE$162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500000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main!$BF$12</c:f>
              <c:strCache>
                <c:ptCount val="1"/>
                <c:pt idx="0">
                  <c:v>G3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main!$BF$13:$BF$162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400000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main!$BG$12</c:f>
              <c:strCache>
                <c:ptCount val="1"/>
                <c:pt idx="0">
                  <c:v>G2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main!$BG$13:$BG$162</c:f>
              <c:numCache>
                <c:ptCount val="150"/>
                <c:pt idx="0">
                  <c:v>-100000</c:v>
                </c:pt>
                <c:pt idx="1">
                  <c:v>300000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main!$BH$12</c:f>
              <c:strCache>
                <c:ptCount val="1"/>
                <c:pt idx="0">
                  <c:v>G1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main!$AX$13:$AX$162</c:f>
              <c:numCache>
                <c:ptCount val="15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main!$BH$13:$BH$162</c:f>
              <c:numCache>
                <c:ptCount val="150"/>
                <c:pt idx="0">
                  <c:v>200000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axId val="47788504"/>
        <c:axId val="27443353"/>
      </c:scatterChart>
      <c:valAx>
        <c:axId val="47788504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443353"/>
        <c:crosses val="autoZero"/>
        <c:crossBetween val="midCat"/>
        <c:dispUnits/>
        <c:majorUnit val="5"/>
      </c:valAx>
      <c:valAx>
        <c:axId val="27443353"/>
        <c:scaling>
          <c:orientation val="minMax"/>
          <c:max val="14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賞与支給額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8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09825"/>
          <c:w val="0.3125"/>
          <c:h val="0.06625"/>
        </c:manualLayout>
      </c:layout>
      <c:overlay val="0"/>
    </c:legend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現行賞与プロット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43"/>
          <c:w val="0.97375"/>
          <c:h val="0.9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main!$AV$12</c:f>
              <c:strCache>
                <c:ptCount val="1"/>
                <c:pt idx="0">
                  <c:v>男子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main!$AU$13:$AU$162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main!$AV$13:$AV$162</c:f>
              <c:numCache>
                <c:ptCount val="6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main!$AW$12</c:f>
              <c:strCache>
                <c:ptCount val="1"/>
                <c:pt idx="0">
                  <c:v>女子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main!$AU$13:$AU$162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main!$AW$13:$AW$162</c:f>
              <c:numCache>
                <c:ptCount val="6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</c:numCache>
            </c:numRef>
          </c:yVal>
          <c:smooth val="0"/>
        </c:ser>
        <c:axId val="45663586"/>
        <c:axId val="8319091"/>
      </c:scatterChart>
      <c:valAx>
        <c:axId val="45663586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19091"/>
        <c:crosses val="autoZero"/>
        <c:crossBetween val="midCat"/>
        <c:dispUnits/>
        <c:majorUnit val="5"/>
      </c:valAx>
      <c:valAx>
        <c:axId val="8319091"/>
        <c:scaling>
          <c:orientation val="minMax"/>
          <c:max val="14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賞与支給額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63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96175"/>
          <c:w val="0.11975"/>
          <c:h val="0.03825"/>
        </c:manualLayout>
      </c:layout>
      <c:overlay val="0"/>
    </c:legend>
    <c:plotVisOnly val="1"/>
    <c:dispBlanksAs val="gap"/>
    <c:showDLblsOverMax val="0"/>
  </c:chart>
  <c:spPr>
    <a:solidFill>
      <a:srgbClr val="33CC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7</xdr:col>
      <xdr:colOff>495300</xdr:colOff>
      <xdr:row>1</xdr:row>
      <xdr:rowOff>200025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33350"/>
          <a:ext cx="3181350" cy="19050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12</xdr:col>
      <xdr:colOff>266700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8575" y="28575"/>
        <a:ext cx="84677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12</xdr:col>
      <xdr:colOff>638175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76200" y="28575"/>
        <a:ext cx="87915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4.875" style="1" customWidth="1"/>
    <col min="3" max="3" width="5.125" style="1" customWidth="1"/>
    <col min="4" max="4" width="7.375" style="1" customWidth="1"/>
    <col min="5" max="5" width="7.00390625" style="1" customWidth="1"/>
    <col min="6" max="7" width="5.50390625" style="5" customWidth="1"/>
    <col min="8" max="8" width="11.125" style="1" customWidth="1"/>
    <col min="9" max="9" width="10.25390625" style="1" customWidth="1"/>
    <col min="10" max="10" width="10.75390625" style="1" customWidth="1"/>
    <col min="11" max="11" width="4.25390625" style="1" customWidth="1"/>
    <col min="12" max="12" width="4.125" style="1" customWidth="1"/>
    <col min="13" max="13" width="4.25390625" style="1" customWidth="1"/>
    <col min="14" max="14" width="4.50390625" style="1" customWidth="1"/>
    <col min="15" max="15" width="13.00390625" style="1" bestFit="1" customWidth="1"/>
    <col min="16" max="16" width="12.25390625" style="1" customWidth="1"/>
    <col min="17" max="17" width="4.50390625" style="1" customWidth="1"/>
    <col min="18" max="19" width="4.50390625" style="1" hidden="1" customWidth="1"/>
    <col min="20" max="20" width="4.625" style="1" hidden="1" customWidth="1"/>
    <col min="21" max="21" width="6.875" style="1" customWidth="1"/>
    <col min="22" max="22" width="7.00390625" style="1" customWidth="1"/>
    <col min="23" max="23" width="7.125" style="1" customWidth="1"/>
    <col min="24" max="24" width="8.125" style="1" customWidth="1"/>
    <col min="25" max="26" width="4.50390625" style="1" hidden="1" customWidth="1"/>
    <col min="27" max="27" width="10.125" style="1" customWidth="1"/>
    <col min="28" max="28" width="11.125" style="1" customWidth="1"/>
    <col min="29" max="29" width="9.125" style="2" customWidth="1"/>
    <col min="30" max="30" width="9.125" style="1" customWidth="1"/>
    <col min="31" max="31" width="9.625" style="2" customWidth="1"/>
    <col min="32" max="32" width="9.875" style="2" customWidth="1"/>
    <col min="33" max="35" width="4.50390625" style="1" hidden="1" customWidth="1"/>
    <col min="36" max="36" width="0.5" style="1" hidden="1" customWidth="1"/>
    <col min="37" max="37" width="15.75390625" style="12" customWidth="1"/>
    <col min="38" max="44" width="15.75390625" style="12" hidden="1" customWidth="1"/>
    <col min="45" max="45" width="4.375" style="12" customWidth="1"/>
    <col min="46" max="46" width="4.25390625" style="12" customWidth="1"/>
    <col min="47" max="47" width="4.75390625" style="1" customWidth="1"/>
    <col min="48" max="16384" width="9.00390625" style="1" customWidth="1"/>
  </cols>
  <sheetData>
    <row r="1" spans="1:46" s="62" customFormat="1" ht="9.75" customHeight="1" thickBot="1">
      <c r="A1"/>
      <c r="B1"/>
      <c r="C1"/>
      <c r="D1"/>
      <c r="E1"/>
      <c r="F1"/>
      <c r="G1"/>
      <c r="J1" s="115"/>
      <c r="R1" s="114"/>
      <c r="S1" s="114"/>
      <c r="T1" s="114"/>
      <c r="U1" s="114"/>
      <c r="V1" s="114"/>
      <c r="W1" s="114"/>
      <c r="AC1" s="116"/>
      <c r="AE1" s="116"/>
      <c r="AF1" s="116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63" ht="16.5" thickBot="1" thickTop="1">
      <c r="A2"/>
      <c r="B2" s="132"/>
      <c r="C2">
        <v>1</v>
      </c>
      <c r="D2"/>
      <c r="E2"/>
      <c r="F2"/>
      <c r="G2"/>
      <c r="Q2" s="124" t="s">
        <v>0</v>
      </c>
      <c r="R2" s="125"/>
      <c r="S2" s="125"/>
      <c r="T2" s="125"/>
      <c r="U2" s="126"/>
      <c r="V2" s="125"/>
      <c r="W2" s="125"/>
      <c r="X2" s="125"/>
      <c r="Y2" s="125"/>
      <c r="Z2" s="125"/>
      <c r="AA2" s="124" t="s">
        <v>1</v>
      </c>
      <c r="AB2" s="125"/>
      <c r="AC2" s="127"/>
      <c r="AD2" s="125"/>
      <c r="AE2" s="127"/>
      <c r="AF2" s="127"/>
      <c r="AG2" s="125"/>
      <c r="AH2" s="125"/>
      <c r="AI2" s="125"/>
      <c r="AJ2" s="125"/>
      <c r="AK2" s="128"/>
      <c r="AL2" s="127"/>
      <c r="AM2" s="127"/>
      <c r="AN2" s="127"/>
      <c r="AO2" s="127"/>
      <c r="AP2" s="127"/>
      <c r="AQ2" s="127"/>
      <c r="AR2" s="127"/>
      <c r="AS2" s="127"/>
      <c r="AT2" s="127"/>
      <c r="AU2" s="126" t="s">
        <v>2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9"/>
    </row>
    <row r="3" spans="1:47" ht="21.75" thickTop="1">
      <c r="A3"/>
      <c r="B3" s="218" t="s">
        <v>103</v>
      </c>
      <c r="C3" s="218"/>
      <c r="D3" s="218"/>
      <c r="E3" s="218"/>
      <c r="F3" s="218"/>
      <c r="G3" s="218"/>
      <c r="H3" s="218"/>
      <c r="I3" s="218"/>
      <c r="Q3" s="4"/>
      <c r="U3" s="62"/>
      <c r="AA3" s="4"/>
      <c r="AU3" s="13" t="s">
        <v>3</v>
      </c>
    </row>
    <row r="4" spans="1:28" ht="14.25">
      <c r="A4"/>
      <c r="B4" s="133"/>
      <c r="C4" s="134"/>
      <c r="D4" s="135" t="s">
        <v>127</v>
      </c>
      <c r="E4" s="136"/>
      <c r="F4" s="136"/>
      <c r="G4"/>
      <c r="H4" s="141"/>
      <c r="I4" s="142" t="s">
        <v>4</v>
      </c>
      <c r="J4" s="143"/>
      <c r="Q4" s="4"/>
      <c r="U4" s="63"/>
      <c r="AA4" s="4"/>
      <c r="AB4" s="66" t="s">
        <v>5</v>
      </c>
    </row>
    <row r="5" spans="1:28" ht="15">
      <c r="A5"/>
      <c r="B5" s="137"/>
      <c r="C5" s="137"/>
      <c r="D5" s="217" t="s">
        <v>102</v>
      </c>
      <c r="E5" s="217"/>
      <c r="F5" s="217"/>
      <c r="G5" s="138"/>
      <c r="H5" s="39"/>
      <c r="I5" s="40"/>
      <c r="J5" s="41"/>
      <c r="Q5" s="4"/>
      <c r="U5" s="62"/>
      <c r="AA5" s="4"/>
      <c r="AB5" s="65" t="s">
        <v>7</v>
      </c>
    </row>
    <row r="6" spans="3:29" ht="15.75" customHeight="1">
      <c r="C6" s="14"/>
      <c r="D6" s="59"/>
      <c r="Q6" s="4"/>
      <c r="U6" s="62"/>
      <c r="AA6" s="4" t="s">
        <v>8</v>
      </c>
      <c r="AB6" s="157">
        <v>100000000</v>
      </c>
      <c r="AC6" s="3" t="s">
        <v>9</v>
      </c>
    </row>
    <row r="7" spans="2:29" ht="13.5">
      <c r="B7" s="139"/>
      <c r="C7" s="136" t="s">
        <v>104</v>
      </c>
      <c r="D7" s="59"/>
      <c r="H7" s="161" t="s">
        <v>10</v>
      </c>
      <c r="Q7" s="4"/>
      <c r="U7" s="62"/>
      <c r="AA7" s="4" t="s">
        <v>11</v>
      </c>
      <c r="AB7" s="187">
        <f>IF(X10=0,0,ROUNDDOWN(AB6/X10,0))</f>
        <v>0</v>
      </c>
      <c r="AC7" s="3" t="s">
        <v>9</v>
      </c>
    </row>
    <row r="8" spans="2:27" ht="13.5">
      <c r="B8" s="140"/>
      <c r="C8" s="136" t="s">
        <v>105</v>
      </c>
      <c r="D8" s="14"/>
      <c r="H8" s="151">
        <f ca="1">TODAY()</f>
        <v>39369</v>
      </c>
      <c r="Q8" s="4"/>
      <c r="U8" s="62"/>
      <c r="AA8" s="4"/>
    </row>
    <row r="9" spans="3:32" ht="13.5">
      <c r="C9" s="14"/>
      <c r="H9" s="152" t="s">
        <v>12</v>
      </c>
      <c r="I9" s="162" t="s">
        <v>13</v>
      </c>
      <c r="O9" s="166" t="s">
        <v>131</v>
      </c>
      <c r="P9" s="166" t="s">
        <v>131</v>
      </c>
      <c r="Q9" s="119"/>
      <c r="U9" s="62"/>
      <c r="AA9" s="182" t="s">
        <v>14</v>
      </c>
      <c r="AB9" s="183" t="s">
        <v>14</v>
      </c>
      <c r="AC9" s="183" t="s">
        <v>14</v>
      </c>
      <c r="AD9" s="183" t="s">
        <v>14</v>
      </c>
      <c r="AE9" s="183" t="s">
        <v>14</v>
      </c>
      <c r="AF9" s="183" t="s">
        <v>14</v>
      </c>
    </row>
    <row r="10" spans="8:32" ht="13.5">
      <c r="H10" s="35">
        <v>39401</v>
      </c>
      <c r="I10" s="15">
        <f>COUNT(K13:K162)</f>
        <v>0</v>
      </c>
      <c r="O10" s="37">
        <f>SUM(O13:O162)</f>
        <v>0</v>
      </c>
      <c r="P10" s="37">
        <f>SUM(P13:P162)</f>
        <v>0</v>
      </c>
      <c r="Q10" s="118"/>
      <c r="U10" s="64"/>
      <c r="W10" s="5" t="s">
        <v>14</v>
      </c>
      <c r="X10" s="181">
        <f>SUM(X13:X162)</f>
        <v>0</v>
      </c>
      <c r="AA10" s="122">
        <f aca="true" t="shared" si="0" ref="AA10:AF10">SUM(AA13:AA162)</f>
        <v>0</v>
      </c>
      <c r="AB10" s="121">
        <f t="shared" si="0"/>
        <v>0</v>
      </c>
      <c r="AC10" s="121">
        <f t="shared" si="0"/>
        <v>0</v>
      </c>
      <c r="AD10" s="121">
        <f t="shared" si="0"/>
        <v>0</v>
      </c>
      <c r="AE10" s="121">
        <f t="shared" si="0"/>
        <v>0</v>
      </c>
      <c r="AF10" s="121">
        <f t="shared" si="0"/>
        <v>0</v>
      </c>
    </row>
    <row r="11" spans="2:50" s="5" customFormat="1" ht="13.5">
      <c r="B11" s="144" t="s">
        <v>15</v>
      </c>
      <c r="C11" s="145" t="s">
        <v>16</v>
      </c>
      <c r="D11" s="145"/>
      <c r="E11" s="145"/>
      <c r="F11" s="146"/>
      <c r="G11" s="147" t="s">
        <v>17</v>
      </c>
      <c r="H11" s="145"/>
      <c r="I11" s="145" t="s">
        <v>18</v>
      </c>
      <c r="J11" s="145" t="s">
        <v>18</v>
      </c>
      <c r="K11" s="214" t="s">
        <v>106</v>
      </c>
      <c r="L11" s="215"/>
      <c r="M11" s="214" t="s">
        <v>107</v>
      </c>
      <c r="N11" s="216"/>
      <c r="O11" s="223" t="s">
        <v>132</v>
      </c>
      <c r="P11" s="153" t="s">
        <v>19</v>
      </c>
      <c r="Q11" s="154" t="s">
        <v>20</v>
      </c>
      <c r="R11" s="6" t="s">
        <v>21</v>
      </c>
      <c r="S11" s="107" t="s">
        <v>22</v>
      </c>
      <c r="T11" s="16" t="s">
        <v>17</v>
      </c>
      <c r="U11" s="167" t="s">
        <v>23</v>
      </c>
      <c r="V11" s="168" t="s">
        <v>17</v>
      </c>
      <c r="W11" s="169" t="s">
        <v>24</v>
      </c>
      <c r="X11" s="169" t="s">
        <v>25</v>
      </c>
      <c r="Y11" s="170" t="s">
        <v>26</v>
      </c>
      <c r="Z11" s="171" t="s">
        <v>26</v>
      </c>
      <c r="AA11" s="172" t="s">
        <v>27</v>
      </c>
      <c r="AB11" s="173" t="s">
        <v>19</v>
      </c>
      <c r="AC11" s="184" t="s">
        <v>28</v>
      </c>
      <c r="AD11" s="160"/>
      <c r="AE11" s="168" t="s">
        <v>25</v>
      </c>
      <c r="AF11" s="185" t="s">
        <v>19</v>
      </c>
      <c r="AG11" s="6"/>
      <c r="AH11" s="6"/>
      <c r="AI11" s="6"/>
      <c r="AJ11" s="17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60" t="s">
        <v>29</v>
      </c>
      <c r="AV11" s="49"/>
      <c r="AW11" s="49"/>
      <c r="AX11" s="61" t="s">
        <v>30</v>
      </c>
    </row>
    <row r="12" spans="2:60" s="5" customFormat="1" ht="14.25" thickBot="1">
      <c r="B12" s="148" t="s">
        <v>31</v>
      </c>
      <c r="C12" s="149" t="s">
        <v>32</v>
      </c>
      <c r="D12" s="149" t="s">
        <v>33</v>
      </c>
      <c r="E12" s="149" t="s">
        <v>34</v>
      </c>
      <c r="F12" s="150" t="s">
        <v>23</v>
      </c>
      <c r="G12" s="149" t="s">
        <v>35</v>
      </c>
      <c r="H12" s="149" t="s">
        <v>36</v>
      </c>
      <c r="I12" s="149" t="s">
        <v>37</v>
      </c>
      <c r="J12" s="149" t="s">
        <v>38</v>
      </c>
      <c r="K12" s="163" t="s">
        <v>39</v>
      </c>
      <c r="L12" s="164" t="s">
        <v>40</v>
      </c>
      <c r="M12" s="163" t="s">
        <v>39</v>
      </c>
      <c r="N12" s="165" t="s">
        <v>40</v>
      </c>
      <c r="O12" s="224" t="s">
        <v>41</v>
      </c>
      <c r="P12" s="155" t="s">
        <v>41</v>
      </c>
      <c r="Q12" s="156" t="s">
        <v>21</v>
      </c>
      <c r="R12" s="11" t="s">
        <v>42</v>
      </c>
      <c r="S12" s="11" t="s">
        <v>42</v>
      </c>
      <c r="T12" s="19" t="s">
        <v>42</v>
      </c>
      <c r="U12" s="174" t="s">
        <v>43</v>
      </c>
      <c r="V12" s="175" t="s">
        <v>43</v>
      </c>
      <c r="W12" s="176" t="s">
        <v>43</v>
      </c>
      <c r="X12" s="176" t="s">
        <v>44</v>
      </c>
      <c r="Y12" s="177"/>
      <c r="Z12" s="178"/>
      <c r="AA12" s="179" t="s">
        <v>45</v>
      </c>
      <c r="AB12" s="180" t="s">
        <v>46</v>
      </c>
      <c r="AC12" s="158">
        <v>0</v>
      </c>
      <c r="AD12" s="159" t="s">
        <v>47</v>
      </c>
      <c r="AE12" s="175" t="s">
        <v>45</v>
      </c>
      <c r="AF12" s="186" t="s">
        <v>46</v>
      </c>
      <c r="AG12" s="11"/>
      <c r="AH12" s="11"/>
      <c r="AI12" s="11"/>
      <c r="AJ12" s="20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48" t="s">
        <v>48</v>
      </c>
      <c r="AV12" s="48" t="s">
        <v>49</v>
      </c>
      <c r="AW12" s="48" t="s">
        <v>50</v>
      </c>
      <c r="AX12" s="48" t="s">
        <v>48</v>
      </c>
      <c r="AY12" s="48" t="str">
        <f>POINT!E7</f>
        <v>G10</v>
      </c>
      <c r="AZ12" s="48" t="str">
        <f>POINT!F7</f>
        <v>G9</v>
      </c>
      <c r="BA12" s="48" t="str">
        <f>POINT!G7</f>
        <v>G8</v>
      </c>
      <c r="BB12" s="48" t="str">
        <f>POINT!H7</f>
        <v>G7</v>
      </c>
      <c r="BC12" s="48" t="str">
        <f>POINT!I7</f>
        <v>G6</v>
      </c>
      <c r="BD12" s="48" t="str">
        <f>POINT!J7</f>
        <v>G5</v>
      </c>
      <c r="BE12" s="48" t="str">
        <f>POINT!K7</f>
        <v>G4</v>
      </c>
      <c r="BF12" s="48" t="str">
        <f>POINT!L7</f>
        <v>G3</v>
      </c>
      <c r="BG12" s="48" t="str">
        <f>POINT!M7</f>
        <v>G2</v>
      </c>
      <c r="BH12" s="48" t="str">
        <f>POINT!N7</f>
        <v>G1</v>
      </c>
    </row>
    <row r="13" spans="2:60" ht="14.25" thickTop="1">
      <c r="B13" s="210"/>
      <c r="C13" s="21"/>
      <c r="D13" s="36"/>
      <c r="E13" s="21"/>
      <c r="F13" s="36"/>
      <c r="G13" s="36"/>
      <c r="H13" s="36"/>
      <c r="I13" s="52"/>
      <c r="J13" s="120"/>
      <c r="K13" s="22">
        <f>IF(H13="","",DATEDIF(I13,$H$10+1,"y"))</f>
      </c>
      <c r="L13" s="23">
        <f>IF(H13="","",DATEDIF(I13,$H$10+1,"ym"))</f>
      </c>
      <c r="M13" s="22">
        <f>IF(H13="","",DATEDIF(J13,$H$10+1,"y"))</f>
      </c>
      <c r="N13" s="24">
        <f>IF(H13="","",DATEDIF(J13,$H$10+1,"ym"))</f>
      </c>
      <c r="O13" s="221"/>
      <c r="P13" s="25"/>
      <c r="Q13" s="38"/>
      <c r="R13" s="8">
        <f>IF(Q13="",0,VLOOKUP(Q13,dbt!$B$6:$C$10,2,FALSE))</f>
        <v>0</v>
      </c>
      <c r="S13" s="8">
        <f>IF(F13="",0,VLOOKUP(F13,dbt!$D$6:$E$15,2,FALSE))</f>
        <v>0</v>
      </c>
      <c r="T13" s="22">
        <f>IF(G13="",0,VLOOKUP(G13,dbt!$F$6:$G$15,2,FALSE))</f>
        <v>0</v>
      </c>
      <c r="U13" s="212">
        <f>IF(F13="",0,INDEX(POINT!$E$8:$N$12,main!R13,main!S13))</f>
        <v>0</v>
      </c>
      <c r="V13" s="70">
        <f>IF(G13=0,0,INDEX(POINT!$E$18:$N$22,main!R13,main!T13))</f>
        <v>0</v>
      </c>
      <c r="W13" s="71">
        <f>IF(M13="",0,M13*POINT!$D$27)</f>
        <v>0</v>
      </c>
      <c r="X13" s="71">
        <f>SUM(U13:W13)</f>
        <v>0</v>
      </c>
      <c r="Y13" s="26"/>
      <c r="Z13" s="27"/>
      <c r="AA13" s="42">
        <f>X13*$AB$7</f>
        <v>0</v>
      </c>
      <c r="AB13" s="7">
        <f>AA13-P13</f>
        <v>0</v>
      </c>
      <c r="AC13" s="7">
        <f aca="true" t="shared" si="1" ref="AC13:AC122">IF(AB13&lt;0,ROUNDUP(AB13*$AC$12*-1,0),0)</f>
        <v>0</v>
      </c>
      <c r="AD13" s="8"/>
      <c r="AE13" s="7">
        <f>AA13+AC13+AD13</f>
        <v>0</v>
      </c>
      <c r="AF13" s="44">
        <f>AE13-P13</f>
        <v>0</v>
      </c>
      <c r="AG13" s="8"/>
      <c r="AH13" s="8"/>
      <c r="AI13" s="8"/>
      <c r="AJ13" s="28"/>
      <c r="AU13" s="1">
        <f>IF(K13="",0,K13)</f>
        <v>0</v>
      </c>
      <c r="AV13" s="1">
        <f>IF(C13=1,P13,-100000)</f>
        <v>-100000</v>
      </c>
      <c r="AW13" s="1">
        <f>IF(C13=2,P13,-100000)</f>
        <v>-100000</v>
      </c>
      <c r="AX13" s="1">
        <f>IF(K13="",0,K13)</f>
        <v>0</v>
      </c>
      <c r="AY13" s="1">
        <f>IF($F13=AY$12,$P13,-100000)</f>
        <v>-100000</v>
      </c>
      <c r="AZ13" s="1">
        <f aca="true" t="shared" si="2" ref="AZ13:BH30">IF($F13=AZ$12,$P13,-100000)</f>
        <v>-100000</v>
      </c>
      <c r="BA13" s="1">
        <f t="shared" si="2"/>
        <v>-100000</v>
      </c>
      <c r="BB13" s="1">
        <f t="shared" si="2"/>
        <v>-100000</v>
      </c>
      <c r="BC13" s="1">
        <f t="shared" si="2"/>
        <v>-100000</v>
      </c>
      <c r="BD13" s="1">
        <f t="shared" si="2"/>
        <v>-100000</v>
      </c>
      <c r="BE13" s="1">
        <f t="shared" si="2"/>
        <v>-100000</v>
      </c>
      <c r="BF13" s="1">
        <f t="shared" si="2"/>
        <v>-100000</v>
      </c>
      <c r="BG13" s="1">
        <f t="shared" si="2"/>
        <v>-100000</v>
      </c>
      <c r="BH13" s="1">
        <f t="shared" si="2"/>
        <v>-100000</v>
      </c>
    </row>
    <row r="14" spans="2:60" ht="13.5">
      <c r="B14" s="210"/>
      <c r="C14" s="21"/>
      <c r="D14" s="36"/>
      <c r="E14" s="21"/>
      <c r="F14" s="36"/>
      <c r="G14" s="36"/>
      <c r="H14" s="36"/>
      <c r="I14" s="52"/>
      <c r="J14" s="46"/>
      <c r="K14" s="22">
        <f>IF(H14="","",DATEDIF(I14,$H$10+1,"y"))</f>
      </c>
      <c r="L14" s="23">
        <f>IF(H14="","",DATEDIF(I14,$H$10+1,"ym"))</f>
      </c>
      <c r="M14" s="22">
        <f>IF(H14="","",DATEDIF(J14,$H$10+1,"y"))</f>
      </c>
      <c r="N14" s="24">
        <f>IF(H14="","",DATEDIF(J14,$H$10+1,"ym"))</f>
      </c>
      <c r="O14" s="221"/>
      <c r="P14" s="25"/>
      <c r="Q14" s="38"/>
      <c r="R14" s="8">
        <f>IF(Q14="",0,VLOOKUP(Q14,dbt!$B$6:$C$10,2,FALSE))</f>
        <v>0</v>
      </c>
      <c r="S14" s="8">
        <f>IF(F14="",0,VLOOKUP(F14,dbt!$D$6:$E$15,2,FALSE))</f>
        <v>0</v>
      </c>
      <c r="T14" s="22">
        <f>IF(G14="",0,VLOOKUP(G14,dbt!$F$6:$G$15,2,FALSE))</f>
        <v>0</v>
      </c>
      <c r="U14" s="213">
        <f>IF(F14="",0,INDEX(POINT!$E$8:$N$12,main!R14,main!S14))</f>
        <v>0</v>
      </c>
      <c r="V14" s="70">
        <f>IF(G14=0,0,INDEX(POINT!$E$18:$N$22,main!R14,main!T14))</f>
        <v>0</v>
      </c>
      <c r="W14" s="71">
        <f>IF(M14="",0,M14*POINT!$D$27)</f>
        <v>0</v>
      </c>
      <c r="X14" s="71">
        <f>SUM(U14:W14)</f>
        <v>0</v>
      </c>
      <c r="Y14" s="26"/>
      <c r="Z14" s="27"/>
      <c r="AA14" s="42">
        <f>X14*$AB$7</f>
        <v>0</v>
      </c>
      <c r="AB14" s="7">
        <f>AA14-P14</f>
        <v>0</v>
      </c>
      <c r="AC14" s="7">
        <f t="shared" si="1"/>
        <v>0</v>
      </c>
      <c r="AD14" s="8"/>
      <c r="AE14" s="7">
        <f>AA14+AC14+AD14</f>
        <v>0</v>
      </c>
      <c r="AF14" s="44">
        <f>AE14-P14</f>
        <v>0</v>
      </c>
      <c r="AG14" s="8"/>
      <c r="AH14" s="8"/>
      <c r="AI14" s="8"/>
      <c r="AJ14" s="28"/>
      <c r="AU14" s="1">
        <f>IF(K14="",0,K14)</f>
        <v>0</v>
      </c>
      <c r="AV14" s="1">
        <f>IF(C14=1,P14,-100000)</f>
        <v>-100000</v>
      </c>
      <c r="AW14" s="1">
        <f>IF(C14=2,P14,-100000)</f>
        <v>-100000</v>
      </c>
      <c r="AX14" s="1">
        <f>IF(K14="",0,K14)</f>
        <v>0</v>
      </c>
      <c r="AY14" s="1">
        <f aca="true" t="shared" si="3" ref="AY14:AY87">IF($F14=AY$12,$P14,-100000)</f>
        <v>-100000</v>
      </c>
      <c r="AZ14" s="1">
        <f t="shared" si="2"/>
        <v>-100000</v>
      </c>
      <c r="BA14" s="1">
        <f t="shared" si="2"/>
        <v>-100000</v>
      </c>
      <c r="BB14" s="1">
        <f t="shared" si="2"/>
        <v>-100000</v>
      </c>
      <c r="BC14" s="1">
        <f t="shared" si="2"/>
        <v>-100000</v>
      </c>
      <c r="BD14" s="1">
        <f t="shared" si="2"/>
        <v>-100000</v>
      </c>
      <c r="BE14" s="1">
        <f t="shared" si="2"/>
        <v>-100000</v>
      </c>
      <c r="BF14" s="1">
        <f t="shared" si="2"/>
        <v>-100000</v>
      </c>
      <c r="BG14" s="1">
        <f t="shared" si="2"/>
        <v>-100000</v>
      </c>
      <c r="BH14" s="1">
        <f t="shared" si="2"/>
        <v>-100000</v>
      </c>
    </row>
    <row r="15" spans="2:60" ht="13.5">
      <c r="B15" s="210"/>
      <c r="C15" s="21"/>
      <c r="D15" s="36"/>
      <c r="E15" s="21"/>
      <c r="F15" s="36"/>
      <c r="G15" s="36"/>
      <c r="H15" s="36"/>
      <c r="I15" s="46"/>
      <c r="J15" s="46"/>
      <c r="K15" s="22">
        <f>IF(H15="","",DATEDIF(I15,$H$10+1,"y"))</f>
      </c>
      <c r="L15" s="23">
        <f>IF(H15="","",DATEDIF(I15,$H$10+1,"ym"))</f>
      </c>
      <c r="M15" s="22">
        <f>IF(H15="","",DATEDIF(J15,$H$10+1,"y"))</f>
      </c>
      <c r="N15" s="24">
        <f>IF(H15="","",DATEDIF(J15,$H$10+1,"ym"))</f>
      </c>
      <c r="O15" s="221"/>
      <c r="P15" s="25"/>
      <c r="Q15" s="38"/>
      <c r="R15" s="8">
        <f>IF(Q15="",0,VLOOKUP(Q15,dbt!$B$6:$C$10,2,FALSE))</f>
        <v>0</v>
      </c>
      <c r="S15" s="8">
        <f>IF(F15="",0,VLOOKUP(F15,dbt!$D$6:$E$15,2,FALSE))</f>
        <v>0</v>
      </c>
      <c r="T15" s="22">
        <f>IF(G15="",0,VLOOKUP(G15,dbt!$F$6:$G$15,2,FALSE))</f>
        <v>0</v>
      </c>
      <c r="U15" s="213">
        <f>IF(F15="",0,INDEX(POINT!$E$8:$N$12,main!R15,main!S15))</f>
        <v>0</v>
      </c>
      <c r="V15" s="70">
        <f>IF(G15=0,0,INDEX(POINT!$E$18:$N$22,main!R15,main!T15))</f>
        <v>0</v>
      </c>
      <c r="W15" s="71">
        <f>IF(M15="",0,M15*POINT!$D$27)</f>
        <v>0</v>
      </c>
      <c r="X15" s="71">
        <f>SUM(U15:W15)</f>
        <v>0</v>
      </c>
      <c r="Y15" s="26"/>
      <c r="Z15" s="27"/>
      <c r="AA15" s="42">
        <f>X15*$AB$7</f>
        <v>0</v>
      </c>
      <c r="AB15" s="7">
        <f>AA15-P15</f>
        <v>0</v>
      </c>
      <c r="AC15" s="7">
        <f t="shared" si="1"/>
        <v>0</v>
      </c>
      <c r="AD15" s="8"/>
      <c r="AE15" s="7">
        <f>AA15+AC15+AD15</f>
        <v>0</v>
      </c>
      <c r="AF15" s="44">
        <f>AE15-P15</f>
        <v>0</v>
      </c>
      <c r="AG15" s="8"/>
      <c r="AH15" s="8"/>
      <c r="AI15" s="8"/>
      <c r="AJ15" s="28"/>
      <c r="AU15" s="1">
        <f>IF(K15="",0,K15)</f>
        <v>0</v>
      </c>
      <c r="AV15" s="1">
        <f>IF(C15=1,P15,-100000)</f>
        <v>-100000</v>
      </c>
      <c r="AW15" s="1">
        <f>IF(C15=2,P15,-100000)</f>
        <v>-100000</v>
      </c>
      <c r="AX15" s="1">
        <f>IF(K15="",0,K15)</f>
        <v>0</v>
      </c>
      <c r="AY15" s="1">
        <f t="shared" si="3"/>
        <v>-100000</v>
      </c>
      <c r="AZ15" s="1">
        <f t="shared" si="2"/>
        <v>-100000</v>
      </c>
      <c r="BA15" s="1">
        <f t="shared" si="2"/>
        <v>-100000</v>
      </c>
      <c r="BB15" s="1">
        <f t="shared" si="2"/>
        <v>-100000</v>
      </c>
      <c r="BC15" s="1">
        <f t="shared" si="2"/>
        <v>-100000</v>
      </c>
      <c r="BD15" s="1">
        <f t="shared" si="2"/>
        <v>-100000</v>
      </c>
      <c r="BE15" s="1">
        <f t="shared" si="2"/>
        <v>-100000</v>
      </c>
      <c r="BF15" s="1">
        <f t="shared" si="2"/>
        <v>-100000</v>
      </c>
      <c r="BG15" s="1">
        <f t="shared" si="2"/>
        <v>-100000</v>
      </c>
      <c r="BH15" s="1">
        <f t="shared" si="2"/>
        <v>-100000</v>
      </c>
    </row>
    <row r="16" spans="2:60" ht="13.5">
      <c r="B16" s="210"/>
      <c r="C16" s="21"/>
      <c r="D16" s="36"/>
      <c r="E16" s="21"/>
      <c r="F16" s="36"/>
      <c r="G16" s="36"/>
      <c r="H16" s="36"/>
      <c r="I16" s="46"/>
      <c r="J16" s="46"/>
      <c r="K16" s="22">
        <f>IF(H16="","",DATEDIF(I16,$H$10+1,"y"))</f>
      </c>
      <c r="L16" s="23">
        <f>IF(H16="","",DATEDIF(I16,$H$10+1,"ym"))</f>
      </c>
      <c r="M16" s="22">
        <f>IF(H16="","",DATEDIF(J16,$H$10+1,"y"))</f>
      </c>
      <c r="N16" s="24">
        <f>IF(H16="","",DATEDIF(J16,$H$10+1,"ym"))</f>
      </c>
      <c r="O16" s="221"/>
      <c r="P16" s="25"/>
      <c r="Q16" s="38"/>
      <c r="R16" s="8">
        <f>IF(Q16="",0,VLOOKUP(Q16,dbt!$B$6:$C$10,2,FALSE))</f>
        <v>0</v>
      </c>
      <c r="S16" s="8">
        <f>IF(F16="",0,VLOOKUP(F16,dbt!$D$6:$E$15,2,FALSE))</f>
        <v>0</v>
      </c>
      <c r="T16" s="22">
        <f>IF(G16="",0,VLOOKUP(G16,dbt!$F$6:$G$15,2,FALSE))</f>
        <v>0</v>
      </c>
      <c r="U16" s="213">
        <f>IF(F16="",0,INDEX(POINT!$E$8:$N$12,main!R16,main!S16))</f>
        <v>0</v>
      </c>
      <c r="V16" s="70">
        <f>IF(G16=0,0,INDEX(POINT!$E$18:$N$22,main!R16,main!T16))</f>
        <v>0</v>
      </c>
      <c r="W16" s="71">
        <f>IF(M16="",0,M16*POINT!$D$27)</f>
        <v>0</v>
      </c>
      <c r="X16" s="71">
        <f>SUM(U16:W16)</f>
        <v>0</v>
      </c>
      <c r="Y16" s="26"/>
      <c r="Z16" s="27"/>
      <c r="AA16" s="42">
        <f>X16*$AB$7</f>
        <v>0</v>
      </c>
      <c r="AB16" s="7">
        <f>AA16-P16</f>
        <v>0</v>
      </c>
      <c r="AC16" s="7">
        <f t="shared" si="1"/>
        <v>0</v>
      </c>
      <c r="AD16" s="8"/>
      <c r="AE16" s="7">
        <f>AA16+AC16+AD16</f>
        <v>0</v>
      </c>
      <c r="AF16" s="44">
        <f>AE16-P16</f>
        <v>0</v>
      </c>
      <c r="AG16" s="8"/>
      <c r="AH16" s="8"/>
      <c r="AI16" s="8"/>
      <c r="AJ16" s="28"/>
      <c r="AU16" s="1">
        <f>IF(K16="",0,K16)</f>
        <v>0</v>
      </c>
      <c r="AV16" s="1">
        <f>IF(C16=1,P16,-100000)</f>
        <v>-100000</v>
      </c>
      <c r="AW16" s="1">
        <f>IF(C16=2,P16,-100000)</f>
        <v>-100000</v>
      </c>
      <c r="AX16" s="1">
        <f>IF(K16="",0,K16)</f>
        <v>0</v>
      </c>
      <c r="AY16" s="1">
        <f t="shared" si="3"/>
        <v>-100000</v>
      </c>
      <c r="AZ16" s="1">
        <f t="shared" si="2"/>
        <v>-100000</v>
      </c>
      <c r="BA16" s="1">
        <f t="shared" si="2"/>
        <v>-100000</v>
      </c>
      <c r="BB16" s="1">
        <f t="shared" si="2"/>
        <v>-100000</v>
      </c>
      <c r="BC16" s="1">
        <f t="shared" si="2"/>
        <v>-100000</v>
      </c>
      <c r="BD16" s="1">
        <f t="shared" si="2"/>
        <v>-100000</v>
      </c>
      <c r="BE16" s="1">
        <f t="shared" si="2"/>
        <v>-100000</v>
      </c>
      <c r="BF16" s="1">
        <f t="shared" si="2"/>
        <v>-100000</v>
      </c>
      <c r="BG16" s="1">
        <f t="shared" si="2"/>
        <v>-100000</v>
      </c>
      <c r="BH16" s="1">
        <f t="shared" si="2"/>
        <v>-100000</v>
      </c>
    </row>
    <row r="17" spans="2:60" ht="13.5">
      <c r="B17" s="210"/>
      <c r="C17" s="21"/>
      <c r="D17" s="36"/>
      <c r="E17" s="21"/>
      <c r="F17" s="36"/>
      <c r="G17" s="21"/>
      <c r="H17" s="36"/>
      <c r="I17" s="46"/>
      <c r="J17" s="46"/>
      <c r="K17" s="22">
        <f>IF(H17="","",DATEDIF(I17,$H$10+1,"y"))</f>
      </c>
      <c r="L17" s="23">
        <f>IF(H17="","",DATEDIF(I17,$H$10+1,"ym"))</f>
      </c>
      <c r="M17" s="22">
        <f>IF(H17="","",DATEDIF(J17,$H$10+1,"y"))</f>
      </c>
      <c r="N17" s="24">
        <f>IF(H17="","",DATEDIF(J17,$H$10+1,"ym"))</f>
      </c>
      <c r="O17" s="221"/>
      <c r="P17" s="25"/>
      <c r="Q17" s="38"/>
      <c r="R17" s="8">
        <f>IF(Q17="",0,VLOOKUP(Q17,dbt!$B$6:$C$10,2,FALSE))</f>
        <v>0</v>
      </c>
      <c r="S17" s="8">
        <f>IF(F17="",0,VLOOKUP(F17,dbt!$D$6:$E$15,2,FALSE))</f>
        <v>0</v>
      </c>
      <c r="T17" s="22">
        <f>IF(G17="",0,VLOOKUP(G17,dbt!$F$6:$G$15,2,FALSE))</f>
        <v>0</v>
      </c>
      <c r="U17" s="213">
        <f>IF(F17="",0,INDEX(POINT!$E$8:$N$12,main!R17,main!S17))</f>
        <v>0</v>
      </c>
      <c r="V17" s="70">
        <f>IF(G17=0,0,INDEX(POINT!$E$18:$N$22,main!R17,main!T17))</f>
        <v>0</v>
      </c>
      <c r="W17" s="71">
        <f>IF(M17="",0,M17*POINT!$D$27)</f>
        <v>0</v>
      </c>
      <c r="X17" s="71">
        <f>SUM(U17:W17)</f>
        <v>0</v>
      </c>
      <c r="Y17" s="26"/>
      <c r="Z17" s="27"/>
      <c r="AA17" s="42">
        <f>X17*$AB$7</f>
        <v>0</v>
      </c>
      <c r="AB17" s="7">
        <f>AA17-P17</f>
        <v>0</v>
      </c>
      <c r="AC17" s="7">
        <f t="shared" si="1"/>
        <v>0</v>
      </c>
      <c r="AD17" s="8"/>
      <c r="AE17" s="7">
        <f>AA17+AC17+AD17</f>
        <v>0</v>
      </c>
      <c r="AF17" s="44">
        <f>AE17-P17</f>
        <v>0</v>
      </c>
      <c r="AG17" s="8"/>
      <c r="AH17" s="8"/>
      <c r="AI17" s="8"/>
      <c r="AJ17" s="28"/>
      <c r="AU17" s="1">
        <f>IF(K17="",0,K17)</f>
        <v>0</v>
      </c>
      <c r="AV17" s="1">
        <f>IF(C17=1,P17,-100000)</f>
        <v>-100000</v>
      </c>
      <c r="AW17" s="1">
        <f>IF(C17=2,P17,-100000)</f>
        <v>-100000</v>
      </c>
      <c r="AX17" s="1">
        <f>IF(K17="",0,K17)</f>
        <v>0</v>
      </c>
      <c r="AY17" s="1">
        <f t="shared" si="3"/>
        <v>-100000</v>
      </c>
      <c r="AZ17" s="1">
        <f t="shared" si="2"/>
        <v>-100000</v>
      </c>
      <c r="BA17" s="1">
        <f t="shared" si="2"/>
        <v>-100000</v>
      </c>
      <c r="BB17" s="1">
        <f t="shared" si="2"/>
        <v>-100000</v>
      </c>
      <c r="BC17" s="1">
        <f t="shared" si="2"/>
        <v>-100000</v>
      </c>
      <c r="BD17" s="1">
        <f t="shared" si="2"/>
        <v>-100000</v>
      </c>
      <c r="BE17" s="1">
        <f t="shared" si="2"/>
        <v>-100000</v>
      </c>
      <c r="BF17" s="1">
        <f t="shared" si="2"/>
        <v>-100000</v>
      </c>
      <c r="BG17" s="1">
        <f t="shared" si="2"/>
        <v>-100000</v>
      </c>
      <c r="BH17" s="1">
        <f t="shared" si="2"/>
        <v>-100000</v>
      </c>
    </row>
    <row r="18" spans="2:60" ht="13.5">
      <c r="B18" s="210"/>
      <c r="C18" s="21"/>
      <c r="D18" s="36"/>
      <c r="E18" s="21"/>
      <c r="F18" s="36"/>
      <c r="G18" s="21"/>
      <c r="H18" s="36"/>
      <c r="I18" s="46"/>
      <c r="J18" s="46"/>
      <c r="K18" s="22">
        <f aca="true" t="shared" si="4" ref="K18:K81">IF(H18="","",DATEDIF(I18,$H$10+1,"y"))</f>
      </c>
      <c r="L18" s="23">
        <f aca="true" t="shared" si="5" ref="L18:L81">IF(H18="","",DATEDIF(I18,$H$10+1,"ym"))</f>
      </c>
      <c r="M18" s="22">
        <f aca="true" t="shared" si="6" ref="M18:M81">IF(H18="","",DATEDIF(J18,$H$10+1,"y"))</f>
      </c>
      <c r="N18" s="24">
        <f aca="true" t="shared" si="7" ref="N18:N81">IF(H18="","",DATEDIF(J18,$H$10+1,"ym"))</f>
      </c>
      <c r="O18" s="221"/>
      <c r="P18" s="25"/>
      <c r="Q18" s="38"/>
      <c r="R18" s="8">
        <f>IF(Q18="",0,VLOOKUP(Q18,dbt!$B$6:$C$10,2,FALSE))</f>
        <v>0</v>
      </c>
      <c r="S18" s="8">
        <f>IF(F18="",0,VLOOKUP(F18,dbt!$D$6:$E$15,2,FALSE))</f>
        <v>0</v>
      </c>
      <c r="T18" s="22">
        <f>IF(G18="",0,VLOOKUP(G18,dbt!$F$6:$G$15,2,FALSE))</f>
        <v>0</v>
      </c>
      <c r="U18" s="213">
        <f>IF(F18="",0,INDEX(POINT!$E$8:$N$12,main!R18,main!S18))</f>
        <v>0</v>
      </c>
      <c r="V18" s="70">
        <f>IF(G18=0,0,INDEX(POINT!$E$18:$N$22,main!R18,main!T18))</f>
        <v>0</v>
      </c>
      <c r="W18" s="71">
        <f>IF(M18="",0,M18*POINT!$D$27)</f>
        <v>0</v>
      </c>
      <c r="X18" s="71">
        <f aca="true" t="shared" si="8" ref="X18:X81">SUM(U18:W18)</f>
        <v>0</v>
      </c>
      <c r="Y18" s="26"/>
      <c r="Z18" s="27"/>
      <c r="AA18" s="42">
        <f aca="true" t="shared" si="9" ref="AA18:AA81">X18*$AB$7</f>
        <v>0</v>
      </c>
      <c r="AB18" s="7">
        <f aca="true" t="shared" si="10" ref="AB18:AB81">AA18-P18</f>
        <v>0</v>
      </c>
      <c r="AC18" s="7">
        <f t="shared" si="1"/>
        <v>0</v>
      </c>
      <c r="AD18" s="8"/>
      <c r="AE18" s="7">
        <f aca="true" t="shared" si="11" ref="AE18:AE81">AA18+AC18+AD18</f>
        <v>0</v>
      </c>
      <c r="AF18" s="44">
        <f aca="true" t="shared" si="12" ref="AF18:AF81">AE18-P18</f>
        <v>0</v>
      </c>
      <c r="AG18" s="8"/>
      <c r="AH18" s="8"/>
      <c r="AI18" s="8"/>
      <c r="AJ18" s="28"/>
      <c r="AU18" s="1">
        <f aca="true" t="shared" si="13" ref="AU18:AU81">IF(K18="",0,K18)</f>
        <v>0</v>
      </c>
      <c r="AV18" s="1">
        <f aca="true" t="shared" si="14" ref="AV18:AV81">IF(C18=1,P18,-100000)</f>
        <v>-100000</v>
      </c>
      <c r="AW18" s="1">
        <f aca="true" t="shared" si="15" ref="AW18:AW81">IF(C18=2,P18,-100000)</f>
        <v>-100000</v>
      </c>
      <c r="AX18" s="1">
        <f aca="true" t="shared" si="16" ref="AX18:AX81">IF(K18="",0,K18)</f>
        <v>0</v>
      </c>
      <c r="AY18" s="1">
        <f t="shared" si="3"/>
        <v>-100000</v>
      </c>
      <c r="AZ18" s="1">
        <f t="shared" si="2"/>
        <v>-100000</v>
      </c>
      <c r="BA18" s="1">
        <f t="shared" si="2"/>
        <v>-100000</v>
      </c>
      <c r="BB18" s="1">
        <f t="shared" si="2"/>
        <v>-100000</v>
      </c>
      <c r="BC18" s="1">
        <f t="shared" si="2"/>
        <v>-100000</v>
      </c>
      <c r="BD18" s="1">
        <f t="shared" si="2"/>
        <v>-100000</v>
      </c>
      <c r="BE18" s="1">
        <f t="shared" si="2"/>
        <v>-100000</v>
      </c>
      <c r="BF18" s="1">
        <f t="shared" si="2"/>
        <v>-100000</v>
      </c>
      <c r="BG18" s="1">
        <f t="shared" si="2"/>
        <v>-100000</v>
      </c>
      <c r="BH18" s="1">
        <f t="shared" si="2"/>
        <v>-100000</v>
      </c>
    </row>
    <row r="19" spans="2:60" ht="13.5">
      <c r="B19" s="210"/>
      <c r="C19" s="21"/>
      <c r="D19" s="36"/>
      <c r="E19" s="21"/>
      <c r="F19" s="36"/>
      <c r="G19" s="21"/>
      <c r="H19" s="36"/>
      <c r="I19" s="46"/>
      <c r="J19" s="46"/>
      <c r="K19" s="22">
        <f t="shared" si="4"/>
      </c>
      <c r="L19" s="23">
        <f t="shared" si="5"/>
      </c>
      <c r="M19" s="22">
        <f t="shared" si="6"/>
      </c>
      <c r="N19" s="24">
        <f t="shared" si="7"/>
      </c>
      <c r="O19" s="221"/>
      <c r="P19" s="25"/>
      <c r="Q19" s="38"/>
      <c r="R19" s="8">
        <f>IF(Q19="",0,VLOOKUP(Q19,dbt!$B$6:$C$10,2,FALSE))</f>
        <v>0</v>
      </c>
      <c r="S19" s="8">
        <f>IF(F19="",0,VLOOKUP(F19,dbt!$D$6:$E$15,2,FALSE))</f>
        <v>0</v>
      </c>
      <c r="T19" s="22">
        <f>IF(G19="",0,VLOOKUP(G19,dbt!$F$6:$G$15,2,FALSE))</f>
        <v>0</v>
      </c>
      <c r="U19" s="213">
        <f>IF(F19="",0,INDEX(POINT!$E$8:$N$12,main!R19,main!S19))</f>
        <v>0</v>
      </c>
      <c r="V19" s="70">
        <f>IF(G19=0,0,INDEX(POINT!$E$18:$N$22,main!R19,main!T19))</f>
        <v>0</v>
      </c>
      <c r="W19" s="71">
        <f>IF(M19="",0,M19*POINT!$D$27)</f>
        <v>0</v>
      </c>
      <c r="X19" s="71">
        <f t="shared" si="8"/>
        <v>0</v>
      </c>
      <c r="Y19" s="26"/>
      <c r="Z19" s="27"/>
      <c r="AA19" s="42">
        <f t="shared" si="9"/>
        <v>0</v>
      </c>
      <c r="AB19" s="7">
        <f t="shared" si="10"/>
        <v>0</v>
      </c>
      <c r="AC19" s="7">
        <f t="shared" si="1"/>
        <v>0</v>
      </c>
      <c r="AD19" s="8"/>
      <c r="AE19" s="7">
        <f t="shared" si="11"/>
        <v>0</v>
      </c>
      <c r="AF19" s="44">
        <f t="shared" si="12"/>
        <v>0</v>
      </c>
      <c r="AG19" s="8"/>
      <c r="AH19" s="8"/>
      <c r="AI19" s="8"/>
      <c r="AJ19" s="28"/>
      <c r="AU19" s="1">
        <f t="shared" si="13"/>
        <v>0</v>
      </c>
      <c r="AV19" s="1">
        <f t="shared" si="14"/>
        <v>-100000</v>
      </c>
      <c r="AW19" s="1">
        <f t="shared" si="15"/>
        <v>-100000</v>
      </c>
      <c r="AX19" s="1">
        <f t="shared" si="16"/>
        <v>0</v>
      </c>
      <c r="AY19" s="1">
        <f t="shared" si="3"/>
        <v>-100000</v>
      </c>
      <c r="AZ19" s="1">
        <f t="shared" si="2"/>
        <v>-100000</v>
      </c>
      <c r="BA19" s="1">
        <f t="shared" si="2"/>
        <v>-100000</v>
      </c>
      <c r="BB19" s="1">
        <f t="shared" si="2"/>
        <v>-100000</v>
      </c>
      <c r="BC19" s="1">
        <f t="shared" si="2"/>
        <v>-100000</v>
      </c>
      <c r="BD19" s="1">
        <f t="shared" si="2"/>
        <v>-100000</v>
      </c>
      <c r="BE19" s="1">
        <f t="shared" si="2"/>
        <v>-100000</v>
      </c>
      <c r="BF19" s="1">
        <f t="shared" si="2"/>
        <v>-100000</v>
      </c>
      <c r="BG19" s="1">
        <f t="shared" si="2"/>
        <v>-100000</v>
      </c>
      <c r="BH19" s="1">
        <f t="shared" si="2"/>
        <v>-100000</v>
      </c>
    </row>
    <row r="20" spans="2:60" ht="13.5">
      <c r="B20" s="210"/>
      <c r="C20" s="21"/>
      <c r="D20" s="36"/>
      <c r="E20" s="21"/>
      <c r="F20" s="36"/>
      <c r="G20" s="21"/>
      <c r="H20" s="36"/>
      <c r="I20" s="46"/>
      <c r="J20" s="46"/>
      <c r="K20" s="22">
        <f t="shared" si="4"/>
      </c>
      <c r="L20" s="23">
        <f t="shared" si="5"/>
      </c>
      <c r="M20" s="22">
        <f t="shared" si="6"/>
      </c>
      <c r="N20" s="24">
        <f t="shared" si="7"/>
      </c>
      <c r="O20" s="221"/>
      <c r="P20" s="25"/>
      <c r="Q20" s="38"/>
      <c r="R20" s="8">
        <f>IF(Q20="",0,VLOOKUP(Q20,dbt!$B$6:$C$10,2,FALSE))</f>
        <v>0</v>
      </c>
      <c r="S20" s="8">
        <f>IF(F20="",0,VLOOKUP(F20,dbt!$D$6:$E$15,2,FALSE))</f>
        <v>0</v>
      </c>
      <c r="T20" s="22">
        <f>IF(G20="",0,VLOOKUP(G20,dbt!$F$6:$G$15,2,FALSE))</f>
        <v>0</v>
      </c>
      <c r="U20" s="213">
        <f>IF(F20="",0,INDEX(POINT!$E$8:$N$12,main!R20,main!S20))</f>
        <v>0</v>
      </c>
      <c r="V20" s="70">
        <f>IF(G20=0,0,INDEX(POINT!$E$18:$N$22,main!R20,main!T20))</f>
        <v>0</v>
      </c>
      <c r="W20" s="71">
        <f>IF(M20="",0,M20*POINT!$D$27)</f>
        <v>0</v>
      </c>
      <c r="X20" s="71">
        <f t="shared" si="8"/>
        <v>0</v>
      </c>
      <c r="Y20" s="26"/>
      <c r="Z20" s="27"/>
      <c r="AA20" s="42">
        <f t="shared" si="9"/>
        <v>0</v>
      </c>
      <c r="AB20" s="7">
        <f t="shared" si="10"/>
        <v>0</v>
      </c>
      <c r="AC20" s="7">
        <f t="shared" si="1"/>
        <v>0</v>
      </c>
      <c r="AD20" s="8"/>
      <c r="AE20" s="7">
        <f t="shared" si="11"/>
        <v>0</v>
      </c>
      <c r="AF20" s="44">
        <f t="shared" si="12"/>
        <v>0</v>
      </c>
      <c r="AG20" s="8"/>
      <c r="AH20" s="8"/>
      <c r="AI20" s="8"/>
      <c r="AJ20" s="28"/>
      <c r="AU20" s="1">
        <f t="shared" si="13"/>
        <v>0</v>
      </c>
      <c r="AV20" s="1">
        <f t="shared" si="14"/>
        <v>-100000</v>
      </c>
      <c r="AW20" s="1">
        <f t="shared" si="15"/>
        <v>-100000</v>
      </c>
      <c r="AX20" s="1">
        <f t="shared" si="16"/>
        <v>0</v>
      </c>
      <c r="AY20" s="1">
        <f t="shared" si="3"/>
        <v>-100000</v>
      </c>
      <c r="AZ20" s="1">
        <f t="shared" si="2"/>
        <v>-100000</v>
      </c>
      <c r="BA20" s="1">
        <f t="shared" si="2"/>
        <v>-100000</v>
      </c>
      <c r="BB20" s="1">
        <f t="shared" si="2"/>
        <v>-100000</v>
      </c>
      <c r="BC20" s="1">
        <f t="shared" si="2"/>
        <v>-100000</v>
      </c>
      <c r="BD20" s="1">
        <f t="shared" si="2"/>
        <v>-100000</v>
      </c>
      <c r="BE20" s="1">
        <f t="shared" si="2"/>
        <v>-100000</v>
      </c>
      <c r="BF20" s="1">
        <f t="shared" si="2"/>
        <v>-100000</v>
      </c>
      <c r="BG20" s="1">
        <f t="shared" si="2"/>
        <v>-100000</v>
      </c>
      <c r="BH20" s="1">
        <f t="shared" si="2"/>
        <v>-100000</v>
      </c>
    </row>
    <row r="21" spans="2:60" ht="13.5">
      <c r="B21" s="210"/>
      <c r="C21" s="21"/>
      <c r="D21" s="36"/>
      <c r="E21" s="21"/>
      <c r="F21" s="36"/>
      <c r="G21" s="21"/>
      <c r="H21" s="36"/>
      <c r="I21" s="46"/>
      <c r="J21" s="46"/>
      <c r="K21" s="22">
        <f t="shared" si="4"/>
      </c>
      <c r="L21" s="23">
        <f t="shared" si="5"/>
      </c>
      <c r="M21" s="22">
        <f t="shared" si="6"/>
      </c>
      <c r="N21" s="24">
        <f t="shared" si="7"/>
      </c>
      <c r="O21" s="221"/>
      <c r="P21" s="25"/>
      <c r="Q21" s="38"/>
      <c r="R21" s="8">
        <f>IF(Q21="",0,VLOOKUP(Q21,dbt!$B$6:$C$10,2,FALSE))</f>
        <v>0</v>
      </c>
      <c r="S21" s="8">
        <f>IF(F21="",0,VLOOKUP(F21,dbt!$D$6:$E$15,2,FALSE))</f>
        <v>0</v>
      </c>
      <c r="T21" s="22">
        <f>IF(G21="",0,VLOOKUP(G21,dbt!$F$6:$G$15,2,FALSE))</f>
        <v>0</v>
      </c>
      <c r="U21" s="213">
        <f>IF(F21="",0,INDEX(POINT!$E$8:$N$12,main!R21,main!S21))</f>
        <v>0</v>
      </c>
      <c r="V21" s="70">
        <f>IF(G21=0,0,INDEX(POINT!$E$18:$N$22,main!R21,main!T21))</f>
        <v>0</v>
      </c>
      <c r="W21" s="71">
        <f>IF(M21="",0,M21*POINT!$D$27)</f>
        <v>0</v>
      </c>
      <c r="X21" s="71">
        <f t="shared" si="8"/>
        <v>0</v>
      </c>
      <c r="Y21" s="26"/>
      <c r="Z21" s="27"/>
      <c r="AA21" s="42">
        <f t="shared" si="9"/>
        <v>0</v>
      </c>
      <c r="AB21" s="7">
        <f t="shared" si="10"/>
        <v>0</v>
      </c>
      <c r="AC21" s="7">
        <f t="shared" si="1"/>
        <v>0</v>
      </c>
      <c r="AD21" s="8"/>
      <c r="AE21" s="7">
        <f t="shared" si="11"/>
        <v>0</v>
      </c>
      <c r="AF21" s="44">
        <f t="shared" si="12"/>
        <v>0</v>
      </c>
      <c r="AG21" s="8"/>
      <c r="AH21" s="8"/>
      <c r="AI21" s="8"/>
      <c r="AJ21" s="28"/>
      <c r="AU21" s="1">
        <f t="shared" si="13"/>
        <v>0</v>
      </c>
      <c r="AV21" s="1">
        <f t="shared" si="14"/>
        <v>-100000</v>
      </c>
      <c r="AW21" s="1">
        <f t="shared" si="15"/>
        <v>-100000</v>
      </c>
      <c r="AX21" s="1">
        <f t="shared" si="16"/>
        <v>0</v>
      </c>
      <c r="AY21" s="1">
        <f t="shared" si="3"/>
        <v>-100000</v>
      </c>
      <c r="AZ21" s="1">
        <f t="shared" si="2"/>
        <v>-100000</v>
      </c>
      <c r="BA21" s="1">
        <f t="shared" si="2"/>
        <v>-100000</v>
      </c>
      <c r="BB21" s="1">
        <f t="shared" si="2"/>
        <v>-100000</v>
      </c>
      <c r="BC21" s="1">
        <f t="shared" si="2"/>
        <v>-100000</v>
      </c>
      <c r="BD21" s="1">
        <f t="shared" si="2"/>
        <v>-100000</v>
      </c>
      <c r="BE21" s="1">
        <f t="shared" si="2"/>
        <v>-100000</v>
      </c>
      <c r="BF21" s="1">
        <f t="shared" si="2"/>
        <v>-100000</v>
      </c>
      <c r="BG21" s="1">
        <f t="shared" si="2"/>
        <v>-100000</v>
      </c>
      <c r="BH21" s="1">
        <f t="shared" si="2"/>
        <v>-100000</v>
      </c>
    </row>
    <row r="22" spans="2:60" ht="13.5">
      <c r="B22" s="210"/>
      <c r="C22" s="21"/>
      <c r="D22" s="36"/>
      <c r="E22" s="21"/>
      <c r="F22" s="36"/>
      <c r="G22" s="21"/>
      <c r="H22" s="36"/>
      <c r="I22" s="46"/>
      <c r="J22" s="46"/>
      <c r="K22" s="22">
        <f t="shared" si="4"/>
      </c>
      <c r="L22" s="23">
        <f t="shared" si="5"/>
      </c>
      <c r="M22" s="22">
        <f t="shared" si="6"/>
      </c>
      <c r="N22" s="24">
        <f t="shared" si="7"/>
      </c>
      <c r="O22" s="221"/>
      <c r="P22" s="25"/>
      <c r="Q22" s="38"/>
      <c r="R22" s="8">
        <f>IF(Q22="",0,VLOOKUP(Q22,dbt!$B$6:$C$10,2,FALSE))</f>
        <v>0</v>
      </c>
      <c r="S22" s="8">
        <f>IF(F22="",0,VLOOKUP(F22,dbt!$D$6:$E$15,2,FALSE))</f>
        <v>0</v>
      </c>
      <c r="T22" s="22">
        <f>IF(G22="",0,VLOOKUP(G22,dbt!$F$6:$G$15,2,FALSE))</f>
        <v>0</v>
      </c>
      <c r="U22" s="213">
        <f>IF(F22="",0,INDEX(POINT!$E$8:$N$12,main!R22,main!S22))</f>
        <v>0</v>
      </c>
      <c r="V22" s="70">
        <f>IF(G22=0,0,INDEX(POINT!$E$18:$N$22,main!R22,main!T22))</f>
        <v>0</v>
      </c>
      <c r="W22" s="71">
        <f>IF(M22="",0,M22*POINT!$D$27)</f>
        <v>0</v>
      </c>
      <c r="X22" s="71">
        <f t="shared" si="8"/>
        <v>0</v>
      </c>
      <c r="Y22" s="26"/>
      <c r="Z22" s="27"/>
      <c r="AA22" s="42">
        <f t="shared" si="9"/>
        <v>0</v>
      </c>
      <c r="AB22" s="7">
        <f t="shared" si="10"/>
        <v>0</v>
      </c>
      <c r="AC22" s="7">
        <f t="shared" si="1"/>
        <v>0</v>
      </c>
      <c r="AD22" s="8"/>
      <c r="AE22" s="7">
        <f t="shared" si="11"/>
        <v>0</v>
      </c>
      <c r="AF22" s="44">
        <f t="shared" si="12"/>
        <v>0</v>
      </c>
      <c r="AG22" s="8"/>
      <c r="AH22" s="8"/>
      <c r="AI22" s="8"/>
      <c r="AJ22" s="28"/>
      <c r="AU22" s="1">
        <f t="shared" si="13"/>
        <v>0</v>
      </c>
      <c r="AV22" s="1">
        <f t="shared" si="14"/>
        <v>-100000</v>
      </c>
      <c r="AW22" s="1">
        <f t="shared" si="15"/>
        <v>-100000</v>
      </c>
      <c r="AX22" s="1">
        <f t="shared" si="16"/>
        <v>0</v>
      </c>
      <c r="AY22" s="1">
        <f t="shared" si="3"/>
        <v>-100000</v>
      </c>
      <c r="AZ22" s="1">
        <f t="shared" si="2"/>
        <v>-100000</v>
      </c>
      <c r="BA22" s="1">
        <f t="shared" si="2"/>
        <v>-100000</v>
      </c>
      <c r="BB22" s="1">
        <f t="shared" si="2"/>
        <v>-100000</v>
      </c>
      <c r="BC22" s="1">
        <f t="shared" si="2"/>
        <v>-100000</v>
      </c>
      <c r="BD22" s="1">
        <f t="shared" si="2"/>
        <v>-100000</v>
      </c>
      <c r="BE22" s="1">
        <f t="shared" si="2"/>
        <v>-100000</v>
      </c>
      <c r="BF22" s="1">
        <f t="shared" si="2"/>
        <v>-100000</v>
      </c>
      <c r="BG22" s="1">
        <f t="shared" si="2"/>
        <v>-100000</v>
      </c>
      <c r="BH22" s="1">
        <f t="shared" si="2"/>
        <v>-100000</v>
      </c>
    </row>
    <row r="23" spans="2:60" ht="13.5">
      <c r="B23" s="210"/>
      <c r="C23" s="21"/>
      <c r="D23" s="36"/>
      <c r="E23" s="21"/>
      <c r="F23" s="36"/>
      <c r="G23" s="21"/>
      <c r="H23" s="36"/>
      <c r="I23" s="46"/>
      <c r="J23" s="46"/>
      <c r="K23" s="22">
        <f t="shared" si="4"/>
      </c>
      <c r="L23" s="23">
        <f t="shared" si="5"/>
      </c>
      <c r="M23" s="22">
        <f t="shared" si="6"/>
      </c>
      <c r="N23" s="24">
        <f t="shared" si="7"/>
      </c>
      <c r="O23" s="221"/>
      <c r="P23" s="25"/>
      <c r="Q23" s="38"/>
      <c r="R23" s="8">
        <f>IF(Q23="",0,VLOOKUP(Q23,dbt!$B$6:$C$10,2,FALSE))</f>
        <v>0</v>
      </c>
      <c r="S23" s="8">
        <f>IF(F23="",0,VLOOKUP(F23,dbt!$D$6:$E$15,2,FALSE))</f>
        <v>0</v>
      </c>
      <c r="T23" s="22">
        <f>IF(G23="",0,VLOOKUP(G23,dbt!$F$6:$G$15,2,FALSE))</f>
        <v>0</v>
      </c>
      <c r="U23" s="213">
        <f>IF(F23="",0,INDEX(POINT!$E$8:$N$12,main!R23,main!S23))</f>
        <v>0</v>
      </c>
      <c r="V23" s="70">
        <f>IF(G23=0,0,INDEX(POINT!$E$18:$N$22,main!R23,main!T23))</f>
        <v>0</v>
      </c>
      <c r="W23" s="71">
        <f>IF(M23="",0,M23*POINT!$D$27)</f>
        <v>0</v>
      </c>
      <c r="X23" s="71">
        <f t="shared" si="8"/>
        <v>0</v>
      </c>
      <c r="Y23" s="26"/>
      <c r="Z23" s="27"/>
      <c r="AA23" s="42">
        <f t="shared" si="9"/>
        <v>0</v>
      </c>
      <c r="AB23" s="7">
        <f t="shared" si="10"/>
        <v>0</v>
      </c>
      <c r="AC23" s="7">
        <f t="shared" si="1"/>
        <v>0</v>
      </c>
      <c r="AD23" s="8"/>
      <c r="AE23" s="7">
        <f t="shared" si="11"/>
        <v>0</v>
      </c>
      <c r="AF23" s="44">
        <f t="shared" si="12"/>
        <v>0</v>
      </c>
      <c r="AG23" s="8"/>
      <c r="AH23" s="8"/>
      <c r="AI23" s="8"/>
      <c r="AJ23" s="28"/>
      <c r="AU23" s="1">
        <f t="shared" si="13"/>
        <v>0</v>
      </c>
      <c r="AV23" s="1">
        <f t="shared" si="14"/>
        <v>-100000</v>
      </c>
      <c r="AW23" s="1">
        <f t="shared" si="15"/>
        <v>-100000</v>
      </c>
      <c r="AX23" s="1">
        <f t="shared" si="16"/>
        <v>0</v>
      </c>
      <c r="AY23" s="1">
        <f t="shared" si="3"/>
        <v>-100000</v>
      </c>
      <c r="AZ23" s="1">
        <f t="shared" si="2"/>
        <v>-100000</v>
      </c>
      <c r="BA23" s="1">
        <f t="shared" si="2"/>
        <v>-100000</v>
      </c>
      <c r="BB23" s="1">
        <f t="shared" si="2"/>
        <v>-100000</v>
      </c>
      <c r="BC23" s="1">
        <f t="shared" si="2"/>
        <v>-100000</v>
      </c>
      <c r="BD23" s="1">
        <f t="shared" si="2"/>
        <v>-100000</v>
      </c>
      <c r="BE23" s="1">
        <f t="shared" si="2"/>
        <v>-100000</v>
      </c>
      <c r="BF23" s="1">
        <f t="shared" si="2"/>
        <v>-100000</v>
      </c>
      <c r="BG23" s="1">
        <f t="shared" si="2"/>
        <v>-100000</v>
      </c>
      <c r="BH23" s="1">
        <f t="shared" si="2"/>
        <v>-100000</v>
      </c>
    </row>
    <row r="24" spans="2:60" ht="13.5">
      <c r="B24" s="210"/>
      <c r="C24" s="21"/>
      <c r="D24" s="36"/>
      <c r="E24" s="21"/>
      <c r="F24" s="36"/>
      <c r="G24" s="21"/>
      <c r="H24" s="36"/>
      <c r="I24" s="46"/>
      <c r="J24" s="46"/>
      <c r="K24" s="22">
        <f t="shared" si="4"/>
      </c>
      <c r="L24" s="23">
        <f t="shared" si="5"/>
      </c>
      <c r="M24" s="22">
        <f t="shared" si="6"/>
      </c>
      <c r="N24" s="24">
        <f t="shared" si="7"/>
      </c>
      <c r="O24" s="221"/>
      <c r="P24" s="25"/>
      <c r="Q24" s="38"/>
      <c r="R24" s="8">
        <f>IF(Q24="",0,VLOOKUP(Q24,dbt!$B$6:$C$10,2,FALSE))</f>
        <v>0</v>
      </c>
      <c r="S24" s="8">
        <f>IF(F24="",0,VLOOKUP(F24,dbt!$D$6:$E$15,2,FALSE))</f>
        <v>0</v>
      </c>
      <c r="T24" s="22">
        <f>IF(G24="",0,VLOOKUP(G24,dbt!$F$6:$G$15,2,FALSE))</f>
        <v>0</v>
      </c>
      <c r="U24" s="69">
        <f>IF(F24="",0,INDEX(POINT!$E$8:$N$12,main!R24,main!S24))</f>
        <v>0</v>
      </c>
      <c r="V24" s="70">
        <f>IF(G24=0,0,INDEX(POINT!$E$18:$N$22,main!R24,main!T24))</f>
        <v>0</v>
      </c>
      <c r="W24" s="71">
        <f>IF(M24="",0,M24*POINT!$D$27)</f>
        <v>0</v>
      </c>
      <c r="X24" s="71">
        <f t="shared" si="8"/>
        <v>0</v>
      </c>
      <c r="Y24" s="26"/>
      <c r="Z24" s="27"/>
      <c r="AA24" s="42">
        <f t="shared" si="9"/>
        <v>0</v>
      </c>
      <c r="AB24" s="7">
        <f t="shared" si="10"/>
        <v>0</v>
      </c>
      <c r="AC24" s="7">
        <f t="shared" si="1"/>
        <v>0</v>
      </c>
      <c r="AD24" s="8"/>
      <c r="AE24" s="7">
        <f t="shared" si="11"/>
        <v>0</v>
      </c>
      <c r="AF24" s="44">
        <f t="shared" si="12"/>
        <v>0</v>
      </c>
      <c r="AG24" s="8"/>
      <c r="AH24" s="8"/>
      <c r="AI24" s="8"/>
      <c r="AJ24" s="28"/>
      <c r="AU24" s="1">
        <f t="shared" si="13"/>
        <v>0</v>
      </c>
      <c r="AV24" s="1">
        <f t="shared" si="14"/>
        <v>-100000</v>
      </c>
      <c r="AW24" s="1">
        <f t="shared" si="15"/>
        <v>-100000</v>
      </c>
      <c r="AX24" s="1">
        <f t="shared" si="16"/>
        <v>0</v>
      </c>
      <c r="AY24" s="1">
        <f t="shared" si="3"/>
        <v>-100000</v>
      </c>
      <c r="AZ24" s="1">
        <f t="shared" si="2"/>
        <v>-100000</v>
      </c>
      <c r="BA24" s="1">
        <f t="shared" si="2"/>
        <v>-100000</v>
      </c>
      <c r="BB24" s="1">
        <f t="shared" si="2"/>
        <v>-100000</v>
      </c>
      <c r="BC24" s="1">
        <f t="shared" si="2"/>
        <v>-100000</v>
      </c>
      <c r="BD24" s="1">
        <f t="shared" si="2"/>
        <v>-100000</v>
      </c>
      <c r="BE24" s="1">
        <f t="shared" si="2"/>
        <v>-100000</v>
      </c>
      <c r="BF24" s="1">
        <f t="shared" si="2"/>
        <v>-100000</v>
      </c>
      <c r="BG24" s="1">
        <f t="shared" si="2"/>
        <v>-100000</v>
      </c>
      <c r="BH24" s="1">
        <f t="shared" si="2"/>
        <v>-100000</v>
      </c>
    </row>
    <row r="25" spans="2:60" ht="13.5">
      <c r="B25" s="210"/>
      <c r="C25" s="21"/>
      <c r="D25" s="36"/>
      <c r="E25" s="21"/>
      <c r="F25" s="36"/>
      <c r="G25" s="21"/>
      <c r="H25" s="36"/>
      <c r="I25" s="46"/>
      <c r="J25" s="46"/>
      <c r="K25" s="22">
        <f t="shared" si="4"/>
      </c>
      <c r="L25" s="23">
        <f t="shared" si="5"/>
      </c>
      <c r="M25" s="22">
        <f t="shared" si="6"/>
      </c>
      <c r="N25" s="24">
        <f t="shared" si="7"/>
      </c>
      <c r="O25" s="221"/>
      <c r="P25" s="25"/>
      <c r="Q25" s="38"/>
      <c r="R25" s="8">
        <f>IF(Q25="",0,VLOOKUP(Q25,dbt!$B$6:$C$10,2,FALSE))</f>
        <v>0</v>
      </c>
      <c r="S25" s="8">
        <f>IF(F25="",0,VLOOKUP(F25,dbt!$D$6:$E$15,2,FALSE))</f>
        <v>0</v>
      </c>
      <c r="T25" s="22">
        <f>IF(G25="",0,VLOOKUP(G25,dbt!$F$6:$G$15,2,FALSE))</f>
        <v>0</v>
      </c>
      <c r="U25" s="69">
        <f>IF(F25="",0,INDEX(POINT!$E$8:$N$12,main!R25,main!S25))</f>
        <v>0</v>
      </c>
      <c r="V25" s="70">
        <f>IF(G25=0,0,INDEX(POINT!$E$18:$N$22,main!R25,main!T25))</f>
        <v>0</v>
      </c>
      <c r="W25" s="71">
        <f>IF(M25="",0,M25*POINT!$D$27)</f>
        <v>0</v>
      </c>
      <c r="X25" s="71">
        <f t="shared" si="8"/>
        <v>0</v>
      </c>
      <c r="Y25" s="26"/>
      <c r="Z25" s="27"/>
      <c r="AA25" s="42">
        <f t="shared" si="9"/>
        <v>0</v>
      </c>
      <c r="AB25" s="7">
        <f t="shared" si="10"/>
        <v>0</v>
      </c>
      <c r="AC25" s="7">
        <f t="shared" si="1"/>
        <v>0</v>
      </c>
      <c r="AD25" s="8"/>
      <c r="AE25" s="7">
        <f t="shared" si="11"/>
        <v>0</v>
      </c>
      <c r="AF25" s="44">
        <f t="shared" si="12"/>
        <v>0</v>
      </c>
      <c r="AG25" s="8"/>
      <c r="AH25" s="8"/>
      <c r="AI25" s="8"/>
      <c r="AJ25" s="28"/>
      <c r="AU25" s="1">
        <f t="shared" si="13"/>
        <v>0</v>
      </c>
      <c r="AV25" s="1">
        <f t="shared" si="14"/>
        <v>-100000</v>
      </c>
      <c r="AW25" s="1">
        <f t="shared" si="15"/>
        <v>-100000</v>
      </c>
      <c r="AX25" s="1">
        <f t="shared" si="16"/>
        <v>0</v>
      </c>
      <c r="AY25" s="1">
        <f t="shared" si="3"/>
        <v>-100000</v>
      </c>
      <c r="AZ25" s="1">
        <f t="shared" si="2"/>
        <v>-100000</v>
      </c>
      <c r="BA25" s="1">
        <f t="shared" si="2"/>
        <v>-100000</v>
      </c>
      <c r="BB25" s="1">
        <f t="shared" si="2"/>
        <v>-100000</v>
      </c>
      <c r="BC25" s="1">
        <f t="shared" si="2"/>
        <v>-100000</v>
      </c>
      <c r="BD25" s="1">
        <f t="shared" si="2"/>
        <v>-100000</v>
      </c>
      <c r="BE25" s="1">
        <f t="shared" si="2"/>
        <v>-100000</v>
      </c>
      <c r="BF25" s="1">
        <f t="shared" si="2"/>
        <v>-100000</v>
      </c>
      <c r="BG25" s="1">
        <f t="shared" si="2"/>
        <v>-100000</v>
      </c>
      <c r="BH25" s="1">
        <f t="shared" si="2"/>
        <v>-100000</v>
      </c>
    </row>
    <row r="26" spans="2:60" ht="13.5">
      <c r="B26" s="210"/>
      <c r="C26" s="21"/>
      <c r="D26" s="36"/>
      <c r="E26" s="21"/>
      <c r="F26" s="36"/>
      <c r="G26" s="21"/>
      <c r="H26" s="36"/>
      <c r="I26" s="46"/>
      <c r="J26" s="46"/>
      <c r="K26" s="22">
        <f t="shared" si="4"/>
      </c>
      <c r="L26" s="23">
        <f t="shared" si="5"/>
      </c>
      <c r="M26" s="22">
        <f t="shared" si="6"/>
      </c>
      <c r="N26" s="24">
        <f t="shared" si="7"/>
      </c>
      <c r="O26" s="221"/>
      <c r="P26" s="25"/>
      <c r="Q26" s="38"/>
      <c r="R26" s="8">
        <f>IF(Q26="",0,VLOOKUP(Q26,dbt!$B$6:$C$10,2,FALSE))</f>
        <v>0</v>
      </c>
      <c r="S26" s="8">
        <f>IF(F26="",0,VLOOKUP(F26,dbt!$D$6:$E$15,2,FALSE))</f>
        <v>0</v>
      </c>
      <c r="T26" s="22">
        <f>IF(G26="",0,VLOOKUP(G26,dbt!$F$6:$G$15,2,FALSE))</f>
        <v>0</v>
      </c>
      <c r="U26" s="69">
        <f>IF(F26="",0,INDEX(POINT!$E$8:$N$12,main!R26,main!S26))</f>
        <v>0</v>
      </c>
      <c r="V26" s="70">
        <f>IF(G26=0,0,INDEX(POINT!$E$18:$N$22,main!R26,main!T26))</f>
        <v>0</v>
      </c>
      <c r="W26" s="71">
        <f>IF(M26="",0,M26*POINT!$D$27)</f>
        <v>0</v>
      </c>
      <c r="X26" s="71">
        <f t="shared" si="8"/>
        <v>0</v>
      </c>
      <c r="Y26" s="26"/>
      <c r="Z26" s="27"/>
      <c r="AA26" s="42">
        <f t="shared" si="9"/>
        <v>0</v>
      </c>
      <c r="AB26" s="7">
        <f t="shared" si="10"/>
        <v>0</v>
      </c>
      <c r="AC26" s="7">
        <f t="shared" si="1"/>
        <v>0</v>
      </c>
      <c r="AD26" s="8"/>
      <c r="AE26" s="7">
        <f t="shared" si="11"/>
        <v>0</v>
      </c>
      <c r="AF26" s="44">
        <f t="shared" si="12"/>
        <v>0</v>
      </c>
      <c r="AG26" s="8"/>
      <c r="AH26" s="8"/>
      <c r="AI26" s="8"/>
      <c r="AJ26" s="28"/>
      <c r="AU26" s="1">
        <f t="shared" si="13"/>
        <v>0</v>
      </c>
      <c r="AV26" s="1">
        <f t="shared" si="14"/>
        <v>-100000</v>
      </c>
      <c r="AW26" s="1">
        <f t="shared" si="15"/>
        <v>-100000</v>
      </c>
      <c r="AX26" s="1">
        <f t="shared" si="16"/>
        <v>0</v>
      </c>
      <c r="AY26" s="1">
        <f t="shared" si="3"/>
        <v>-100000</v>
      </c>
      <c r="AZ26" s="1">
        <f t="shared" si="2"/>
        <v>-100000</v>
      </c>
      <c r="BA26" s="1">
        <f t="shared" si="2"/>
        <v>-100000</v>
      </c>
      <c r="BB26" s="1">
        <f t="shared" si="2"/>
        <v>-100000</v>
      </c>
      <c r="BC26" s="1">
        <f t="shared" si="2"/>
        <v>-100000</v>
      </c>
      <c r="BD26" s="1">
        <f t="shared" si="2"/>
        <v>-100000</v>
      </c>
      <c r="BE26" s="1">
        <f t="shared" si="2"/>
        <v>-100000</v>
      </c>
      <c r="BF26" s="1">
        <f t="shared" si="2"/>
        <v>-100000</v>
      </c>
      <c r="BG26" s="1">
        <f t="shared" si="2"/>
        <v>-100000</v>
      </c>
      <c r="BH26" s="1">
        <f t="shared" si="2"/>
        <v>-100000</v>
      </c>
    </row>
    <row r="27" spans="2:60" ht="13.5">
      <c r="B27" s="210"/>
      <c r="C27" s="21"/>
      <c r="D27" s="36"/>
      <c r="E27" s="21"/>
      <c r="F27" s="36"/>
      <c r="G27" s="21"/>
      <c r="H27" s="36"/>
      <c r="I27" s="46"/>
      <c r="J27" s="46"/>
      <c r="K27" s="22">
        <f t="shared" si="4"/>
      </c>
      <c r="L27" s="23">
        <f t="shared" si="5"/>
      </c>
      <c r="M27" s="22">
        <f t="shared" si="6"/>
      </c>
      <c r="N27" s="24">
        <f t="shared" si="7"/>
      </c>
      <c r="O27" s="221"/>
      <c r="P27" s="25"/>
      <c r="Q27" s="38"/>
      <c r="R27" s="8">
        <f>IF(Q27="",0,VLOOKUP(Q27,dbt!$B$6:$C$10,2,FALSE))</f>
        <v>0</v>
      </c>
      <c r="S27" s="8">
        <f>IF(F27="",0,VLOOKUP(F27,dbt!$D$6:$E$15,2,FALSE))</f>
        <v>0</v>
      </c>
      <c r="T27" s="22">
        <f>IF(G27="",0,VLOOKUP(G27,dbt!$F$6:$G$15,2,FALSE))</f>
        <v>0</v>
      </c>
      <c r="U27" s="69">
        <f>IF(F27="",0,INDEX(POINT!$E$8:$N$12,main!R27,main!S27))</f>
        <v>0</v>
      </c>
      <c r="V27" s="70">
        <f>IF(G27=0,0,INDEX(POINT!$E$18:$N$22,main!R27,main!T27))</f>
        <v>0</v>
      </c>
      <c r="W27" s="71">
        <f>IF(M27="",0,M27*POINT!$D$27)</f>
        <v>0</v>
      </c>
      <c r="X27" s="71">
        <f t="shared" si="8"/>
        <v>0</v>
      </c>
      <c r="Y27" s="26"/>
      <c r="Z27" s="27"/>
      <c r="AA27" s="42">
        <f t="shared" si="9"/>
        <v>0</v>
      </c>
      <c r="AB27" s="7">
        <f t="shared" si="10"/>
        <v>0</v>
      </c>
      <c r="AC27" s="7">
        <f t="shared" si="1"/>
        <v>0</v>
      </c>
      <c r="AD27" s="8"/>
      <c r="AE27" s="7">
        <f t="shared" si="11"/>
        <v>0</v>
      </c>
      <c r="AF27" s="44">
        <f t="shared" si="12"/>
        <v>0</v>
      </c>
      <c r="AG27" s="8"/>
      <c r="AH27" s="8"/>
      <c r="AI27" s="8"/>
      <c r="AJ27" s="28"/>
      <c r="AU27" s="1">
        <f t="shared" si="13"/>
        <v>0</v>
      </c>
      <c r="AV27" s="1">
        <f t="shared" si="14"/>
        <v>-100000</v>
      </c>
      <c r="AW27" s="1">
        <f t="shared" si="15"/>
        <v>-100000</v>
      </c>
      <c r="AX27" s="1">
        <f t="shared" si="16"/>
        <v>0</v>
      </c>
      <c r="AY27" s="1">
        <f t="shared" si="3"/>
        <v>-100000</v>
      </c>
      <c r="AZ27" s="1">
        <f t="shared" si="2"/>
        <v>-100000</v>
      </c>
      <c r="BA27" s="1">
        <f t="shared" si="2"/>
        <v>-100000</v>
      </c>
      <c r="BB27" s="1">
        <f t="shared" si="2"/>
        <v>-100000</v>
      </c>
      <c r="BC27" s="1">
        <f t="shared" si="2"/>
        <v>-100000</v>
      </c>
      <c r="BD27" s="1">
        <f t="shared" si="2"/>
        <v>-100000</v>
      </c>
      <c r="BE27" s="1">
        <f t="shared" si="2"/>
        <v>-100000</v>
      </c>
      <c r="BF27" s="1">
        <f t="shared" si="2"/>
        <v>-100000</v>
      </c>
      <c r="BG27" s="1">
        <f t="shared" si="2"/>
        <v>-100000</v>
      </c>
      <c r="BH27" s="1">
        <f t="shared" si="2"/>
        <v>-100000</v>
      </c>
    </row>
    <row r="28" spans="2:60" ht="13.5">
      <c r="B28" s="210"/>
      <c r="C28" s="21"/>
      <c r="D28" s="36"/>
      <c r="E28" s="21"/>
      <c r="F28" s="36"/>
      <c r="G28" s="21"/>
      <c r="H28" s="36"/>
      <c r="I28" s="46"/>
      <c r="J28" s="46"/>
      <c r="K28" s="22">
        <f t="shared" si="4"/>
      </c>
      <c r="L28" s="23">
        <f t="shared" si="5"/>
      </c>
      <c r="M28" s="22">
        <f t="shared" si="6"/>
      </c>
      <c r="N28" s="24">
        <f t="shared" si="7"/>
      </c>
      <c r="O28" s="221"/>
      <c r="P28" s="25"/>
      <c r="Q28" s="38"/>
      <c r="R28" s="8">
        <f>IF(Q28="",0,VLOOKUP(Q28,dbt!$B$6:$C$10,2,FALSE))</f>
        <v>0</v>
      </c>
      <c r="S28" s="8">
        <f>IF(F28="",0,VLOOKUP(F28,dbt!$D$6:$E$15,2,FALSE))</f>
        <v>0</v>
      </c>
      <c r="T28" s="22">
        <f>IF(G28="",0,VLOOKUP(G28,dbt!$F$6:$G$15,2,FALSE))</f>
        <v>0</v>
      </c>
      <c r="U28" s="69">
        <f>IF(F28="",0,INDEX(POINT!$E$8:$N$12,main!R28,main!S28))</f>
        <v>0</v>
      </c>
      <c r="V28" s="70">
        <f>IF(G28=0,0,INDEX(POINT!$E$18:$N$22,main!R28,main!T28))</f>
        <v>0</v>
      </c>
      <c r="W28" s="71">
        <f>IF(M28="",0,M28*POINT!$D$27)</f>
        <v>0</v>
      </c>
      <c r="X28" s="71">
        <f t="shared" si="8"/>
        <v>0</v>
      </c>
      <c r="Y28" s="26"/>
      <c r="Z28" s="27"/>
      <c r="AA28" s="42">
        <f t="shared" si="9"/>
        <v>0</v>
      </c>
      <c r="AB28" s="7">
        <f t="shared" si="10"/>
        <v>0</v>
      </c>
      <c r="AC28" s="7">
        <f t="shared" si="1"/>
        <v>0</v>
      </c>
      <c r="AD28" s="8"/>
      <c r="AE28" s="7">
        <f t="shared" si="11"/>
        <v>0</v>
      </c>
      <c r="AF28" s="44">
        <f t="shared" si="12"/>
        <v>0</v>
      </c>
      <c r="AG28" s="8"/>
      <c r="AH28" s="8"/>
      <c r="AI28" s="8"/>
      <c r="AJ28" s="28"/>
      <c r="AU28" s="1">
        <f t="shared" si="13"/>
        <v>0</v>
      </c>
      <c r="AV28" s="1">
        <f t="shared" si="14"/>
        <v>-100000</v>
      </c>
      <c r="AW28" s="1">
        <f t="shared" si="15"/>
        <v>-100000</v>
      </c>
      <c r="AX28" s="1">
        <f t="shared" si="16"/>
        <v>0</v>
      </c>
      <c r="AY28" s="1">
        <f t="shared" si="3"/>
        <v>-100000</v>
      </c>
      <c r="AZ28" s="1">
        <f t="shared" si="2"/>
        <v>-100000</v>
      </c>
      <c r="BA28" s="1">
        <f t="shared" si="2"/>
        <v>-100000</v>
      </c>
      <c r="BB28" s="1">
        <f t="shared" si="2"/>
        <v>-100000</v>
      </c>
      <c r="BC28" s="1">
        <f t="shared" si="2"/>
        <v>-100000</v>
      </c>
      <c r="BD28" s="1">
        <f t="shared" si="2"/>
        <v>-100000</v>
      </c>
      <c r="BE28" s="1">
        <f t="shared" si="2"/>
        <v>-100000</v>
      </c>
      <c r="BF28" s="1">
        <f t="shared" si="2"/>
        <v>-100000</v>
      </c>
      <c r="BG28" s="1">
        <f t="shared" si="2"/>
        <v>-100000</v>
      </c>
      <c r="BH28" s="1">
        <f t="shared" si="2"/>
        <v>-100000</v>
      </c>
    </row>
    <row r="29" spans="2:60" ht="13.5">
      <c r="B29" s="210"/>
      <c r="C29" s="21"/>
      <c r="D29" s="36"/>
      <c r="E29" s="21"/>
      <c r="F29" s="36"/>
      <c r="G29" s="21"/>
      <c r="H29" s="36"/>
      <c r="I29" s="46"/>
      <c r="J29" s="46"/>
      <c r="K29" s="22">
        <f t="shared" si="4"/>
      </c>
      <c r="L29" s="23">
        <f t="shared" si="5"/>
      </c>
      <c r="M29" s="22">
        <f t="shared" si="6"/>
      </c>
      <c r="N29" s="24">
        <f t="shared" si="7"/>
      </c>
      <c r="O29" s="221"/>
      <c r="P29" s="25"/>
      <c r="Q29" s="38"/>
      <c r="R29" s="8">
        <f>IF(Q29="",0,VLOOKUP(Q29,dbt!$B$6:$C$10,2,FALSE))</f>
        <v>0</v>
      </c>
      <c r="S29" s="8">
        <f>IF(F29="",0,VLOOKUP(F29,dbt!$D$6:$E$15,2,FALSE))</f>
        <v>0</v>
      </c>
      <c r="T29" s="22">
        <f>IF(G29="",0,VLOOKUP(G29,dbt!$F$6:$G$15,2,FALSE))</f>
        <v>0</v>
      </c>
      <c r="U29" s="69">
        <f>IF(F29="",0,INDEX(POINT!$E$8:$N$12,main!R29,main!S29))</f>
        <v>0</v>
      </c>
      <c r="V29" s="70">
        <f>IF(G29=0,0,INDEX(POINT!$E$18:$N$22,main!R29,main!T29))</f>
        <v>0</v>
      </c>
      <c r="W29" s="71">
        <f>IF(M29="",0,M29*POINT!$D$27)</f>
        <v>0</v>
      </c>
      <c r="X29" s="71">
        <f t="shared" si="8"/>
        <v>0</v>
      </c>
      <c r="Y29" s="26"/>
      <c r="Z29" s="27"/>
      <c r="AA29" s="42">
        <f t="shared" si="9"/>
        <v>0</v>
      </c>
      <c r="AB29" s="7">
        <f t="shared" si="10"/>
        <v>0</v>
      </c>
      <c r="AC29" s="7">
        <f t="shared" si="1"/>
        <v>0</v>
      </c>
      <c r="AD29" s="8"/>
      <c r="AE29" s="7">
        <f t="shared" si="11"/>
        <v>0</v>
      </c>
      <c r="AF29" s="44">
        <f t="shared" si="12"/>
        <v>0</v>
      </c>
      <c r="AG29" s="8"/>
      <c r="AH29" s="8"/>
      <c r="AI29" s="8"/>
      <c r="AJ29" s="28"/>
      <c r="AU29" s="1">
        <f t="shared" si="13"/>
        <v>0</v>
      </c>
      <c r="AV29" s="1">
        <f t="shared" si="14"/>
        <v>-100000</v>
      </c>
      <c r="AW29" s="1">
        <f t="shared" si="15"/>
        <v>-100000</v>
      </c>
      <c r="AX29" s="1">
        <f t="shared" si="16"/>
        <v>0</v>
      </c>
      <c r="AY29" s="1">
        <f t="shared" si="3"/>
        <v>-100000</v>
      </c>
      <c r="AZ29" s="1">
        <f t="shared" si="2"/>
        <v>-100000</v>
      </c>
      <c r="BA29" s="1">
        <f t="shared" si="2"/>
        <v>-100000</v>
      </c>
      <c r="BB29" s="1">
        <f t="shared" si="2"/>
        <v>-100000</v>
      </c>
      <c r="BC29" s="1">
        <f t="shared" si="2"/>
        <v>-100000</v>
      </c>
      <c r="BD29" s="1">
        <f t="shared" si="2"/>
        <v>-100000</v>
      </c>
      <c r="BE29" s="1">
        <f t="shared" si="2"/>
        <v>-100000</v>
      </c>
      <c r="BF29" s="1">
        <f t="shared" si="2"/>
        <v>-100000</v>
      </c>
      <c r="BG29" s="1">
        <f t="shared" si="2"/>
        <v>-100000</v>
      </c>
      <c r="BH29" s="1">
        <f t="shared" si="2"/>
        <v>-100000</v>
      </c>
    </row>
    <row r="30" spans="2:60" ht="13.5">
      <c r="B30" s="210"/>
      <c r="C30" s="21"/>
      <c r="D30" s="36"/>
      <c r="E30" s="21"/>
      <c r="F30" s="36"/>
      <c r="G30" s="21"/>
      <c r="H30" s="36"/>
      <c r="I30" s="46"/>
      <c r="J30" s="46"/>
      <c r="K30" s="22">
        <f t="shared" si="4"/>
      </c>
      <c r="L30" s="23">
        <f t="shared" si="5"/>
      </c>
      <c r="M30" s="22">
        <f t="shared" si="6"/>
      </c>
      <c r="N30" s="24">
        <f t="shared" si="7"/>
      </c>
      <c r="O30" s="221"/>
      <c r="P30" s="25"/>
      <c r="Q30" s="38"/>
      <c r="R30" s="8">
        <f>IF(Q30="",0,VLOOKUP(Q30,dbt!$B$6:$C$10,2,FALSE))</f>
        <v>0</v>
      </c>
      <c r="S30" s="8">
        <f>IF(F30="",0,VLOOKUP(F30,dbt!$D$6:$E$15,2,FALSE))</f>
        <v>0</v>
      </c>
      <c r="T30" s="22">
        <f>IF(G30="",0,VLOOKUP(G30,dbt!$F$6:$G$15,2,FALSE))</f>
        <v>0</v>
      </c>
      <c r="U30" s="69">
        <f>IF(F30="",0,INDEX(POINT!$E$8:$N$12,main!R30,main!S30))</f>
        <v>0</v>
      </c>
      <c r="V30" s="70">
        <f>IF(G30=0,0,INDEX(POINT!$E$18:$N$22,main!R30,main!T30))</f>
        <v>0</v>
      </c>
      <c r="W30" s="71">
        <f>IF(M30="",0,M30*POINT!$D$27)</f>
        <v>0</v>
      </c>
      <c r="X30" s="71">
        <f t="shared" si="8"/>
        <v>0</v>
      </c>
      <c r="Y30" s="26"/>
      <c r="Z30" s="27"/>
      <c r="AA30" s="42">
        <f t="shared" si="9"/>
        <v>0</v>
      </c>
      <c r="AB30" s="7">
        <f t="shared" si="10"/>
        <v>0</v>
      </c>
      <c r="AC30" s="7">
        <f t="shared" si="1"/>
        <v>0</v>
      </c>
      <c r="AD30" s="8"/>
      <c r="AE30" s="7">
        <f t="shared" si="11"/>
        <v>0</v>
      </c>
      <c r="AF30" s="44">
        <f t="shared" si="12"/>
        <v>0</v>
      </c>
      <c r="AG30" s="8"/>
      <c r="AH30" s="8"/>
      <c r="AI30" s="8"/>
      <c r="AJ30" s="28"/>
      <c r="AU30" s="1">
        <f t="shared" si="13"/>
        <v>0</v>
      </c>
      <c r="AV30" s="1">
        <f t="shared" si="14"/>
        <v>-100000</v>
      </c>
      <c r="AW30" s="1">
        <f t="shared" si="15"/>
        <v>-100000</v>
      </c>
      <c r="AX30" s="1">
        <f t="shared" si="16"/>
        <v>0</v>
      </c>
      <c r="AY30" s="1">
        <f t="shared" si="3"/>
        <v>-100000</v>
      </c>
      <c r="AZ30" s="1">
        <f t="shared" si="2"/>
        <v>-100000</v>
      </c>
      <c r="BA30" s="1">
        <f t="shared" si="2"/>
        <v>-100000</v>
      </c>
      <c r="BB30" s="1">
        <f t="shared" si="2"/>
        <v>-100000</v>
      </c>
      <c r="BC30" s="1">
        <f aca="true" t="shared" si="17" ref="BC30:BH39">IF($F30=BC$12,$P30,-100000)</f>
        <v>-100000</v>
      </c>
      <c r="BD30" s="1">
        <f t="shared" si="17"/>
        <v>-100000</v>
      </c>
      <c r="BE30" s="1">
        <f t="shared" si="17"/>
        <v>-100000</v>
      </c>
      <c r="BF30" s="1">
        <f t="shared" si="17"/>
        <v>-100000</v>
      </c>
      <c r="BG30" s="1">
        <f t="shared" si="17"/>
        <v>-100000</v>
      </c>
      <c r="BH30" s="1">
        <f t="shared" si="17"/>
        <v>-100000</v>
      </c>
    </row>
    <row r="31" spans="2:60" ht="13.5">
      <c r="B31" s="210"/>
      <c r="C31" s="21"/>
      <c r="D31" s="36"/>
      <c r="E31" s="21"/>
      <c r="F31" s="36"/>
      <c r="G31" s="21"/>
      <c r="H31" s="36"/>
      <c r="I31" s="46"/>
      <c r="J31" s="46"/>
      <c r="K31" s="22">
        <f t="shared" si="4"/>
      </c>
      <c r="L31" s="23">
        <f t="shared" si="5"/>
      </c>
      <c r="M31" s="22">
        <f t="shared" si="6"/>
      </c>
      <c r="N31" s="24">
        <f t="shared" si="7"/>
      </c>
      <c r="O31" s="221"/>
      <c r="P31" s="25"/>
      <c r="Q31" s="38"/>
      <c r="R31" s="8">
        <f>IF(Q31="",0,VLOOKUP(Q31,dbt!$B$6:$C$10,2,FALSE))</f>
        <v>0</v>
      </c>
      <c r="S31" s="8">
        <f>IF(F31="",0,VLOOKUP(F31,dbt!$D$6:$E$15,2,FALSE))</f>
        <v>0</v>
      </c>
      <c r="T31" s="22">
        <f>IF(G31="",0,VLOOKUP(G31,dbt!$F$6:$G$15,2,FALSE))</f>
        <v>0</v>
      </c>
      <c r="U31" s="69">
        <f>IF(F31="",0,INDEX(POINT!$E$8:$N$12,main!R31,main!S31))</f>
        <v>0</v>
      </c>
      <c r="V31" s="70">
        <f>IF(G31=0,0,INDEX(POINT!$E$18:$N$22,main!R31,main!T31))</f>
        <v>0</v>
      </c>
      <c r="W31" s="71">
        <f>IF(M31="",0,M31*POINT!$D$27)</f>
        <v>0</v>
      </c>
      <c r="X31" s="71">
        <f t="shared" si="8"/>
        <v>0</v>
      </c>
      <c r="Y31" s="26"/>
      <c r="Z31" s="27"/>
      <c r="AA31" s="42">
        <f t="shared" si="9"/>
        <v>0</v>
      </c>
      <c r="AB31" s="7">
        <f t="shared" si="10"/>
        <v>0</v>
      </c>
      <c r="AC31" s="7">
        <f t="shared" si="1"/>
        <v>0</v>
      </c>
      <c r="AD31" s="8"/>
      <c r="AE31" s="7">
        <f t="shared" si="11"/>
        <v>0</v>
      </c>
      <c r="AF31" s="44">
        <f t="shared" si="12"/>
        <v>0</v>
      </c>
      <c r="AG31" s="8"/>
      <c r="AH31" s="8"/>
      <c r="AI31" s="8"/>
      <c r="AJ31" s="28"/>
      <c r="AU31" s="1">
        <f t="shared" si="13"/>
        <v>0</v>
      </c>
      <c r="AV31" s="1">
        <f t="shared" si="14"/>
        <v>-100000</v>
      </c>
      <c r="AW31" s="1">
        <f t="shared" si="15"/>
        <v>-100000</v>
      </c>
      <c r="AX31" s="1">
        <f t="shared" si="16"/>
        <v>0</v>
      </c>
      <c r="AY31" s="1">
        <f t="shared" si="3"/>
        <v>-100000</v>
      </c>
      <c r="AZ31" s="1">
        <f aca="true" t="shared" si="18" ref="AZ31:BB50">IF($F31=AZ$12,$P31,-100000)</f>
        <v>-100000</v>
      </c>
      <c r="BA31" s="1">
        <f t="shared" si="18"/>
        <v>-100000</v>
      </c>
      <c r="BB31" s="1">
        <f t="shared" si="18"/>
        <v>-100000</v>
      </c>
      <c r="BC31" s="1">
        <f t="shared" si="17"/>
        <v>-100000</v>
      </c>
      <c r="BD31" s="1">
        <f t="shared" si="17"/>
        <v>-100000</v>
      </c>
      <c r="BE31" s="1">
        <f t="shared" si="17"/>
        <v>-100000</v>
      </c>
      <c r="BF31" s="1">
        <f t="shared" si="17"/>
        <v>-100000</v>
      </c>
      <c r="BG31" s="1">
        <f t="shared" si="17"/>
        <v>-100000</v>
      </c>
      <c r="BH31" s="1">
        <f t="shared" si="17"/>
        <v>-100000</v>
      </c>
    </row>
    <row r="32" spans="2:60" ht="13.5">
      <c r="B32" s="210"/>
      <c r="C32" s="21"/>
      <c r="D32" s="36"/>
      <c r="E32" s="21"/>
      <c r="F32" s="36"/>
      <c r="G32" s="21"/>
      <c r="H32" s="36"/>
      <c r="I32" s="46"/>
      <c r="J32" s="46"/>
      <c r="K32" s="22">
        <f t="shared" si="4"/>
      </c>
      <c r="L32" s="23">
        <f t="shared" si="5"/>
      </c>
      <c r="M32" s="22">
        <f t="shared" si="6"/>
      </c>
      <c r="N32" s="24">
        <f t="shared" si="7"/>
      </c>
      <c r="O32" s="221"/>
      <c r="P32" s="25"/>
      <c r="Q32" s="38"/>
      <c r="R32" s="8">
        <f>IF(Q32="",0,VLOOKUP(Q32,dbt!$B$6:$C$10,2,FALSE))</f>
        <v>0</v>
      </c>
      <c r="S32" s="8">
        <f>IF(F32="",0,VLOOKUP(F32,dbt!$D$6:$E$15,2,FALSE))</f>
        <v>0</v>
      </c>
      <c r="T32" s="22">
        <f>IF(G32="",0,VLOOKUP(G32,dbt!$F$6:$G$15,2,FALSE))</f>
        <v>0</v>
      </c>
      <c r="U32" s="69">
        <f>IF(F32="",0,INDEX(POINT!$E$8:$N$12,main!R32,main!S32))</f>
        <v>0</v>
      </c>
      <c r="V32" s="70">
        <f>IF(G32=0,0,INDEX(POINT!$E$18:$N$22,main!R32,main!T32))</f>
        <v>0</v>
      </c>
      <c r="W32" s="71">
        <f>IF(M32="",0,M32*POINT!$D$27)</f>
        <v>0</v>
      </c>
      <c r="X32" s="71">
        <f t="shared" si="8"/>
        <v>0</v>
      </c>
      <c r="Y32" s="26"/>
      <c r="Z32" s="27"/>
      <c r="AA32" s="42">
        <f t="shared" si="9"/>
        <v>0</v>
      </c>
      <c r="AB32" s="7">
        <f t="shared" si="10"/>
        <v>0</v>
      </c>
      <c r="AC32" s="7">
        <f t="shared" si="1"/>
        <v>0</v>
      </c>
      <c r="AD32" s="8"/>
      <c r="AE32" s="7">
        <f t="shared" si="11"/>
        <v>0</v>
      </c>
      <c r="AF32" s="44">
        <f t="shared" si="12"/>
        <v>0</v>
      </c>
      <c r="AG32" s="8"/>
      <c r="AH32" s="8"/>
      <c r="AI32" s="8"/>
      <c r="AJ32" s="28"/>
      <c r="AU32" s="1">
        <f t="shared" si="13"/>
        <v>0</v>
      </c>
      <c r="AV32" s="1">
        <f t="shared" si="14"/>
        <v>-100000</v>
      </c>
      <c r="AW32" s="1">
        <f t="shared" si="15"/>
        <v>-100000</v>
      </c>
      <c r="AX32" s="1">
        <f t="shared" si="16"/>
        <v>0</v>
      </c>
      <c r="AY32" s="1">
        <f t="shared" si="3"/>
        <v>-100000</v>
      </c>
      <c r="AZ32" s="1">
        <f t="shared" si="18"/>
        <v>-100000</v>
      </c>
      <c r="BA32" s="1">
        <f t="shared" si="18"/>
        <v>-100000</v>
      </c>
      <c r="BB32" s="1">
        <f t="shared" si="18"/>
        <v>-100000</v>
      </c>
      <c r="BC32" s="1">
        <f t="shared" si="17"/>
        <v>-100000</v>
      </c>
      <c r="BD32" s="1">
        <f t="shared" si="17"/>
        <v>-100000</v>
      </c>
      <c r="BE32" s="1">
        <f t="shared" si="17"/>
        <v>-100000</v>
      </c>
      <c r="BF32" s="1">
        <f t="shared" si="17"/>
        <v>-100000</v>
      </c>
      <c r="BG32" s="1">
        <f t="shared" si="17"/>
        <v>-100000</v>
      </c>
      <c r="BH32" s="1">
        <f t="shared" si="17"/>
        <v>-100000</v>
      </c>
    </row>
    <row r="33" spans="2:60" ht="13.5">
      <c r="B33" s="210"/>
      <c r="C33" s="21"/>
      <c r="D33" s="36"/>
      <c r="E33" s="21"/>
      <c r="F33" s="36"/>
      <c r="G33" s="21"/>
      <c r="H33" s="36"/>
      <c r="I33" s="46"/>
      <c r="J33" s="46"/>
      <c r="K33" s="22">
        <f t="shared" si="4"/>
      </c>
      <c r="L33" s="23">
        <f t="shared" si="5"/>
      </c>
      <c r="M33" s="22">
        <f t="shared" si="6"/>
      </c>
      <c r="N33" s="24">
        <f t="shared" si="7"/>
      </c>
      <c r="O33" s="221"/>
      <c r="P33" s="25"/>
      <c r="Q33" s="38"/>
      <c r="R33" s="8">
        <f>IF(Q33="",0,VLOOKUP(Q33,dbt!$B$6:$C$10,2,FALSE))</f>
        <v>0</v>
      </c>
      <c r="S33" s="8">
        <f>IF(F33="",0,VLOOKUP(F33,dbt!$D$6:$E$15,2,FALSE))</f>
        <v>0</v>
      </c>
      <c r="T33" s="22">
        <f>IF(G33="",0,VLOOKUP(G33,dbt!$F$6:$G$15,2,FALSE))</f>
        <v>0</v>
      </c>
      <c r="U33" s="69">
        <f>IF(F33="",0,INDEX(POINT!$E$8:$N$12,main!R33,main!S33))</f>
        <v>0</v>
      </c>
      <c r="V33" s="70">
        <f>IF(G33=0,0,INDEX(POINT!$E$18:$N$22,main!R33,main!T33))</f>
        <v>0</v>
      </c>
      <c r="W33" s="71">
        <f>IF(M33="",0,M33*POINT!$D$27)</f>
        <v>0</v>
      </c>
      <c r="X33" s="71">
        <f t="shared" si="8"/>
        <v>0</v>
      </c>
      <c r="Y33" s="26"/>
      <c r="Z33" s="27"/>
      <c r="AA33" s="42">
        <f t="shared" si="9"/>
        <v>0</v>
      </c>
      <c r="AB33" s="7">
        <f t="shared" si="10"/>
        <v>0</v>
      </c>
      <c r="AC33" s="7">
        <f t="shared" si="1"/>
        <v>0</v>
      </c>
      <c r="AD33" s="8"/>
      <c r="AE33" s="7">
        <f t="shared" si="11"/>
        <v>0</v>
      </c>
      <c r="AF33" s="44">
        <f t="shared" si="12"/>
        <v>0</v>
      </c>
      <c r="AG33" s="8"/>
      <c r="AH33" s="8"/>
      <c r="AI33" s="8"/>
      <c r="AJ33" s="28"/>
      <c r="AU33" s="1">
        <f t="shared" si="13"/>
        <v>0</v>
      </c>
      <c r="AV33" s="1">
        <f t="shared" si="14"/>
        <v>-100000</v>
      </c>
      <c r="AW33" s="1">
        <f t="shared" si="15"/>
        <v>-100000</v>
      </c>
      <c r="AX33" s="1">
        <f t="shared" si="16"/>
        <v>0</v>
      </c>
      <c r="AY33" s="1">
        <f t="shared" si="3"/>
        <v>-100000</v>
      </c>
      <c r="AZ33" s="1">
        <f t="shared" si="18"/>
        <v>-100000</v>
      </c>
      <c r="BA33" s="1">
        <f t="shared" si="18"/>
        <v>-100000</v>
      </c>
      <c r="BB33" s="1">
        <f t="shared" si="18"/>
        <v>-100000</v>
      </c>
      <c r="BC33" s="1">
        <f t="shared" si="17"/>
        <v>-100000</v>
      </c>
      <c r="BD33" s="1">
        <f t="shared" si="17"/>
        <v>-100000</v>
      </c>
      <c r="BE33" s="1">
        <f t="shared" si="17"/>
        <v>-100000</v>
      </c>
      <c r="BF33" s="1">
        <f t="shared" si="17"/>
        <v>-100000</v>
      </c>
      <c r="BG33" s="1">
        <f t="shared" si="17"/>
        <v>-100000</v>
      </c>
      <c r="BH33" s="1">
        <f t="shared" si="17"/>
        <v>-100000</v>
      </c>
    </row>
    <row r="34" spans="2:60" ht="13.5">
      <c r="B34" s="210"/>
      <c r="C34" s="21"/>
      <c r="D34" s="36"/>
      <c r="E34" s="21"/>
      <c r="F34" s="36"/>
      <c r="G34" s="21"/>
      <c r="H34" s="36"/>
      <c r="I34" s="46"/>
      <c r="J34" s="46"/>
      <c r="K34" s="22">
        <f t="shared" si="4"/>
      </c>
      <c r="L34" s="23">
        <f t="shared" si="5"/>
      </c>
      <c r="M34" s="22">
        <f t="shared" si="6"/>
      </c>
      <c r="N34" s="24">
        <f t="shared" si="7"/>
      </c>
      <c r="O34" s="221"/>
      <c r="P34" s="25"/>
      <c r="Q34" s="38"/>
      <c r="R34" s="8">
        <f>IF(Q34="",0,VLOOKUP(Q34,dbt!$B$6:$C$10,2,FALSE))</f>
        <v>0</v>
      </c>
      <c r="S34" s="8">
        <f>IF(F34="",0,VLOOKUP(F34,dbt!$D$6:$E$15,2,FALSE))</f>
        <v>0</v>
      </c>
      <c r="T34" s="22">
        <f>IF(G34="",0,VLOOKUP(G34,dbt!$F$6:$G$15,2,FALSE))</f>
        <v>0</v>
      </c>
      <c r="U34" s="69">
        <f>IF(F34="",0,INDEX(POINT!$E$8:$N$12,main!R34,main!S34))</f>
        <v>0</v>
      </c>
      <c r="V34" s="70">
        <f>IF(G34=0,0,INDEX(POINT!$E$18:$N$22,main!R34,main!T34))</f>
        <v>0</v>
      </c>
      <c r="W34" s="71">
        <f>IF(M34="",0,M34*POINT!$D$27)</f>
        <v>0</v>
      </c>
      <c r="X34" s="71">
        <f t="shared" si="8"/>
        <v>0</v>
      </c>
      <c r="Y34" s="26"/>
      <c r="Z34" s="27"/>
      <c r="AA34" s="42">
        <f t="shared" si="9"/>
        <v>0</v>
      </c>
      <c r="AB34" s="7">
        <f t="shared" si="10"/>
        <v>0</v>
      </c>
      <c r="AC34" s="7">
        <f t="shared" si="1"/>
        <v>0</v>
      </c>
      <c r="AD34" s="8"/>
      <c r="AE34" s="7">
        <f t="shared" si="11"/>
        <v>0</v>
      </c>
      <c r="AF34" s="44">
        <f t="shared" si="12"/>
        <v>0</v>
      </c>
      <c r="AG34" s="8"/>
      <c r="AH34" s="8"/>
      <c r="AI34" s="8"/>
      <c r="AJ34" s="28"/>
      <c r="AU34" s="1">
        <f t="shared" si="13"/>
        <v>0</v>
      </c>
      <c r="AV34" s="1">
        <f t="shared" si="14"/>
        <v>-100000</v>
      </c>
      <c r="AW34" s="1">
        <f t="shared" si="15"/>
        <v>-100000</v>
      </c>
      <c r="AX34" s="1">
        <f t="shared" si="16"/>
        <v>0</v>
      </c>
      <c r="AY34" s="1">
        <f t="shared" si="3"/>
        <v>-100000</v>
      </c>
      <c r="AZ34" s="1">
        <f t="shared" si="18"/>
        <v>-100000</v>
      </c>
      <c r="BA34" s="1">
        <f t="shared" si="18"/>
        <v>-100000</v>
      </c>
      <c r="BB34" s="1">
        <f t="shared" si="18"/>
        <v>-100000</v>
      </c>
      <c r="BC34" s="1">
        <f t="shared" si="17"/>
        <v>-100000</v>
      </c>
      <c r="BD34" s="1">
        <f t="shared" si="17"/>
        <v>-100000</v>
      </c>
      <c r="BE34" s="1">
        <f t="shared" si="17"/>
        <v>-100000</v>
      </c>
      <c r="BF34" s="1">
        <f t="shared" si="17"/>
        <v>-100000</v>
      </c>
      <c r="BG34" s="1">
        <f t="shared" si="17"/>
        <v>-100000</v>
      </c>
      <c r="BH34" s="1">
        <f t="shared" si="17"/>
        <v>-100000</v>
      </c>
    </row>
    <row r="35" spans="2:60" ht="13.5">
      <c r="B35" s="210"/>
      <c r="C35" s="21"/>
      <c r="D35" s="36"/>
      <c r="E35" s="21"/>
      <c r="F35" s="36"/>
      <c r="G35" s="21"/>
      <c r="H35" s="36"/>
      <c r="I35" s="46"/>
      <c r="J35" s="46"/>
      <c r="K35" s="22">
        <f t="shared" si="4"/>
      </c>
      <c r="L35" s="23">
        <f t="shared" si="5"/>
      </c>
      <c r="M35" s="22">
        <f t="shared" si="6"/>
      </c>
      <c r="N35" s="24">
        <f t="shared" si="7"/>
      </c>
      <c r="O35" s="221"/>
      <c r="P35" s="25"/>
      <c r="Q35" s="38"/>
      <c r="R35" s="8">
        <f>IF(Q35="",0,VLOOKUP(Q35,dbt!$B$6:$C$10,2,FALSE))</f>
        <v>0</v>
      </c>
      <c r="S35" s="8">
        <f>IF(F35="",0,VLOOKUP(F35,dbt!$D$6:$E$15,2,FALSE))</f>
        <v>0</v>
      </c>
      <c r="T35" s="22">
        <f>IF(G35="",0,VLOOKUP(G35,dbt!$F$6:$G$15,2,FALSE))</f>
        <v>0</v>
      </c>
      <c r="U35" s="69">
        <f>IF(F35="",0,INDEX(POINT!$E$8:$N$12,main!R35,main!S35))</f>
        <v>0</v>
      </c>
      <c r="V35" s="70">
        <f>IF(G35=0,0,INDEX(POINT!$E$18:$N$22,main!R35,main!T35))</f>
        <v>0</v>
      </c>
      <c r="W35" s="71">
        <f>IF(M35="",0,M35*POINT!$D$27)</f>
        <v>0</v>
      </c>
      <c r="X35" s="71">
        <f t="shared" si="8"/>
        <v>0</v>
      </c>
      <c r="Y35" s="26"/>
      <c r="Z35" s="27"/>
      <c r="AA35" s="42">
        <f t="shared" si="9"/>
        <v>0</v>
      </c>
      <c r="AB35" s="7">
        <f t="shared" si="10"/>
        <v>0</v>
      </c>
      <c r="AC35" s="7">
        <f t="shared" si="1"/>
        <v>0</v>
      </c>
      <c r="AD35" s="8"/>
      <c r="AE35" s="7">
        <f t="shared" si="11"/>
        <v>0</v>
      </c>
      <c r="AF35" s="44">
        <f t="shared" si="12"/>
        <v>0</v>
      </c>
      <c r="AG35" s="8"/>
      <c r="AH35" s="8"/>
      <c r="AI35" s="8"/>
      <c r="AJ35" s="28"/>
      <c r="AU35" s="1">
        <f t="shared" si="13"/>
        <v>0</v>
      </c>
      <c r="AV35" s="1">
        <f t="shared" si="14"/>
        <v>-100000</v>
      </c>
      <c r="AW35" s="1">
        <f t="shared" si="15"/>
        <v>-100000</v>
      </c>
      <c r="AX35" s="1">
        <f t="shared" si="16"/>
        <v>0</v>
      </c>
      <c r="AY35" s="1">
        <f t="shared" si="3"/>
        <v>-100000</v>
      </c>
      <c r="AZ35" s="1">
        <f t="shared" si="18"/>
        <v>-100000</v>
      </c>
      <c r="BA35" s="1">
        <f t="shared" si="18"/>
        <v>-100000</v>
      </c>
      <c r="BB35" s="1">
        <f t="shared" si="18"/>
        <v>-100000</v>
      </c>
      <c r="BC35" s="1">
        <f t="shared" si="17"/>
        <v>-100000</v>
      </c>
      <c r="BD35" s="1">
        <f t="shared" si="17"/>
        <v>-100000</v>
      </c>
      <c r="BE35" s="1">
        <f t="shared" si="17"/>
        <v>-100000</v>
      </c>
      <c r="BF35" s="1">
        <f t="shared" si="17"/>
        <v>-100000</v>
      </c>
      <c r="BG35" s="1">
        <f t="shared" si="17"/>
        <v>-100000</v>
      </c>
      <c r="BH35" s="1">
        <f t="shared" si="17"/>
        <v>-100000</v>
      </c>
    </row>
    <row r="36" spans="2:60" ht="13.5">
      <c r="B36" s="210"/>
      <c r="C36" s="21"/>
      <c r="D36" s="36"/>
      <c r="E36" s="21"/>
      <c r="F36" s="36"/>
      <c r="G36" s="21"/>
      <c r="H36" s="36"/>
      <c r="I36" s="46"/>
      <c r="J36" s="46"/>
      <c r="K36" s="22">
        <f t="shared" si="4"/>
      </c>
      <c r="L36" s="23">
        <f t="shared" si="5"/>
      </c>
      <c r="M36" s="22">
        <f t="shared" si="6"/>
      </c>
      <c r="N36" s="24">
        <f t="shared" si="7"/>
      </c>
      <c r="O36" s="221"/>
      <c r="P36" s="25"/>
      <c r="Q36" s="38"/>
      <c r="R36" s="8">
        <f>IF(Q36="",0,VLOOKUP(Q36,dbt!$B$6:$C$10,2,FALSE))</f>
        <v>0</v>
      </c>
      <c r="S36" s="8">
        <f>IF(F36="",0,VLOOKUP(F36,dbt!$D$6:$E$15,2,FALSE))</f>
        <v>0</v>
      </c>
      <c r="T36" s="22">
        <f>IF(G36="",0,VLOOKUP(G36,dbt!$F$6:$G$15,2,FALSE))</f>
        <v>0</v>
      </c>
      <c r="U36" s="69">
        <f>IF(F36="",0,INDEX(POINT!$E$8:$N$12,main!R36,main!S36))</f>
        <v>0</v>
      </c>
      <c r="V36" s="70">
        <f>IF(G36=0,0,INDEX(POINT!$E$18:$N$22,main!R36,main!T36))</f>
        <v>0</v>
      </c>
      <c r="W36" s="71">
        <f>IF(M36="",0,M36*POINT!$D$27)</f>
        <v>0</v>
      </c>
      <c r="X36" s="71">
        <f t="shared" si="8"/>
        <v>0</v>
      </c>
      <c r="Y36" s="26"/>
      <c r="Z36" s="27"/>
      <c r="AA36" s="42">
        <f t="shared" si="9"/>
        <v>0</v>
      </c>
      <c r="AB36" s="7">
        <f t="shared" si="10"/>
        <v>0</v>
      </c>
      <c r="AC36" s="7">
        <f t="shared" si="1"/>
        <v>0</v>
      </c>
      <c r="AD36" s="8"/>
      <c r="AE36" s="7">
        <f t="shared" si="11"/>
        <v>0</v>
      </c>
      <c r="AF36" s="44">
        <f t="shared" si="12"/>
        <v>0</v>
      </c>
      <c r="AG36" s="8"/>
      <c r="AH36" s="8"/>
      <c r="AI36" s="8"/>
      <c r="AJ36" s="28"/>
      <c r="AU36" s="1">
        <f t="shared" si="13"/>
        <v>0</v>
      </c>
      <c r="AV36" s="1">
        <f t="shared" si="14"/>
        <v>-100000</v>
      </c>
      <c r="AW36" s="1">
        <f t="shared" si="15"/>
        <v>-100000</v>
      </c>
      <c r="AX36" s="1">
        <f t="shared" si="16"/>
        <v>0</v>
      </c>
      <c r="AY36" s="1">
        <f t="shared" si="3"/>
        <v>-100000</v>
      </c>
      <c r="AZ36" s="1">
        <f t="shared" si="18"/>
        <v>-100000</v>
      </c>
      <c r="BA36" s="1">
        <f t="shared" si="18"/>
        <v>-100000</v>
      </c>
      <c r="BB36" s="1">
        <f t="shared" si="18"/>
        <v>-100000</v>
      </c>
      <c r="BC36" s="1">
        <f t="shared" si="17"/>
        <v>-100000</v>
      </c>
      <c r="BD36" s="1">
        <f t="shared" si="17"/>
        <v>-100000</v>
      </c>
      <c r="BE36" s="1">
        <f t="shared" si="17"/>
        <v>-100000</v>
      </c>
      <c r="BF36" s="1">
        <f t="shared" si="17"/>
        <v>-100000</v>
      </c>
      <c r="BG36" s="1">
        <f t="shared" si="17"/>
        <v>-100000</v>
      </c>
      <c r="BH36" s="1">
        <f t="shared" si="17"/>
        <v>-100000</v>
      </c>
    </row>
    <row r="37" spans="2:60" ht="13.5">
      <c r="B37" s="210"/>
      <c r="C37" s="21"/>
      <c r="D37" s="36"/>
      <c r="E37" s="21"/>
      <c r="F37" s="36"/>
      <c r="G37" s="21"/>
      <c r="H37" s="36"/>
      <c r="I37" s="46"/>
      <c r="J37" s="46"/>
      <c r="K37" s="22">
        <f t="shared" si="4"/>
      </c>
      <c r="L37" s="23">
        <f t="shared" si="5"/>
      </c>
      <c r="M37" s="22">
        <f t="shared" si="6"/>
      </c>
      <c r="N37" s="24">
        <f t="shared" si="7"/>
      </c>
      <c r="O37" s="221"/>
      <c r="P37" s="25"/>
      <c r="Q37" s="38"/>
      <c r="R37" s="8">
        <f>IF(Q37="",0,VLOOKUP(Q37,dbt!$B$6:$C$10,2,FALSE))</f>
        <v>0</v>
      </c>
      <c r="S37" s="8">
        <f>IF(F37="",0,VLOOKUP(F37,dbt!$D$6:$E$15,2,FALSE))</f>
        <v>0</v>
      </c>
      <c r="T37" s="22">
        <f>IF(G37="",0,VLOOKUP(G37,dbt!$F$6:$G$15,2,FALSE))</f>
        <v>0</v>
      </c>
      <c r="U37" s="69">
        <f>IF(F37="",0,INDEX(POINT!$E$8:$N$12,main!R37,main!S37))</f>
        <v>0</v>
      </c>
      <c r="V37" s="70">
        <f>IF(G37=0,0,INDEX(POINT!$E$18:$N$22,main!R37,main!T37))</f>
        <v>0</v>
      </c>
      <c r="W37" s="71">
        <f>IF(M37="",0,M37*POINT!$D$27)</f>
        <v>0</v>
      </c>
      <c r="X37" s="71">
        <f t="shared" si="8"/>
        <v>0</v>
      </c>
      <c r="Y37" s="26"/>
      <c r="Z37" s="27"/>
      <c r="AA37" s="42">
        <f t="shared" si="9"/>
        <v>0</v>
      </c>
      <c r="AB37" s="7">
        <f t="shared" si="10"/>
        <v>0</v>
      </c>
      <c r="AC37" s="7">
        <f t="shared" si="1"/>
        <v>0</v>
      </c>
      <c r="AD37" s="8"/>
      <c r="AE37" s="7">
        <f t="shared" si="11"/>
        <v>0</v>
      </c>
      <c r="AF37" s="44">
        <f t="shared" si="12"/>
        <v>0</v>
      </c>
      <c r="AG37" s="8"/>
      <c r="AH37" s="8"/>
      <c r="AI37" s="8"/>
      <c r="AJ37" s="28"/>
      <c r="AU37" s="1">
        <f t="shared" si="13"/>
        <v>0</v>
      </c>
      <c r="AV37" s="1">
        <f t="shared" si="14"/>
        <v>-100000</v>
      </c>
      <c r="AW37" s="1">
        <f t="shared" si="15"/>
        <v>-100000</v>
      </c>
      <c r="AX37" s="1">
        <f t="shared" si="16"/>
        <v>0</v>
      </c>
      <c r="AY37" s="1">
        <f t="shared" si="3"/>
        <v>-100000</v>
      </c>
      <c r="AZ37" s="1">
        <f t="shared" si="18"/>
        <v>-100000</v>
      </c>
      <c r="BA37" s="1">
        <f t="shared" si="18"/>
        <v>-100000</v>
      </c>
      <c r="BB37" s="1">
        <f t="shared" si="18"/>
        <v>-100000</v>
      </c>
      <c r="BC37" s="1">
        <f t="shared" si="17"/>
        <v>-100000</v>
      </c>
      <c r="BD37" s="1">
        <f t="shared" si="17"/>
        <v>-100000</v>
      </c>
      <c r="BE37" s="1">
        <f t="shared" si="17"/>
        <v>-100000</v>
      </c>
      <c r="BF37" s="1">
        <f t="shared" si="17"/>
        <v>-100000</v>
      </c>
      <c r="BG37" s="1">
        <f t="shared" si="17"/>
        <v>-100000</v>
      </c>
      <c r="BH37" s="1">
        <f t="shared" si="17"/>
        <v>-100000</v>
      </c>
    </row>
    <row r="38" spans="2:60" ht="13.5">
      <c r="B38" s="210"/>
      <c r="C38" s="21"/>
      <c r="D38" s="36"/>
      <c r="E38" s="21"/>
      <c r="F38" s="36"/>
      <c r="G38" s="21"/>
      <c r="H38" s="36"/>
      <c r="I38" s="46"/>
      <c r="J38" s="46"/>
      <c r="K38" s="22">
        <f t="shared" si="4"/>
      </c>
      <c r="L38" s="23">
        <f t="shared" si="5"/>
      </c>
      <c r="M38" s="22">
        <f t="shared" si="6"/>
      </c>
      <c r="N38" s="24">
        <f t="shared" si="7"/>
      </c>
      <c r="O38" s="221"/>
      <c r="P38" s="25"/>
      <c r="Q38" s="38"/>
      <c r="R38" s="8">
        <f>IF(Q38="",0,VLOOKUP(Q38,dbt!$B$6:$C$10,2,FALSE))</f>
        <v>0</v>
      </c>
      <c r="S38" s="8">
        <f>IF(F38="",0,VLOOKUP(F38,dbt!$D$6:$E$15,2,FALSE))</f>
        <v>0</v>
      </c>
      <c r="T38" s="22">
        <f>IF(G38="",0,VLOOKUP(G38,dbt!$F$6:$G$15,2,FALSE))</f>
        <v>0</v>
      </c>
      <c r="U38" s="69">
        <f>IF(F38="",0,INDEX(POINT!$E$8:$N$12,main!R38,main!S38))</f>
        <v>0</v>
      </c>
      <c r="V38" s="70">
        <f>IF(G38=0,0,INDEX(POINT!$E$18:$N$22,main!R38,main!T38))</f>
        <v>0</v>
      </c>
      <c r="W38" s="71">
        <f>IF(M38="",0,M38*POINT!$D$27)</f>
        <v>0</v>
      </c>
      <c r="X38" s="71">
        <f t="shared" si="8"/>
        <v>0</v>
      </c>
      <c r="Y38" s="26"/>
      <c r="Z38" s="27"/>
      <c r="AA38" s="42">
        <f t="shared" si="9"/>
        <v>0</v>
      </c>
      <c r="AB38" s="7">
        <f t="shared" si="10"/>
        <v>0</v>
      </c>
      <c r="AC38" s="7">
        <f t="shared" si="1"/>
        <v>0</v>
      </c>
      <c r="AD38" s="8"/>
      <c r="AE38" s="7">
        <f t="shared" si="11"/>
        <v>0</v>
      </c>
      <c r="AF38" s="44">
        <f t="shared" si="12"/>
        <v>0</v>
      </c>
      <c r="AG38" s="8"/>
      <c r="AH38" s="8"/>
      <c r="AI38" s="8"/>
      <c r="AJ38" s="28"/>
      <c r="AU38" s="1">
        <f t="shared" si="13"/>
        <v>0</v>
      </c>
      <c r="AV38" s="1">
        <f t="shared" si="14"/>
        <v>-100000</v>
      </c>
      <c r="AW38" s="1">
        <f t="shared" si="15"/>
        <v>-100000</v>
      </c>
      <c r="AX38" s="1">
        <f t="shared" si="16"/>
        <v>0</v>
      </c>
      <c r="AY38" s="1">
        <f t="shared" si="3"/>
        <v>-100000</v>
      </c>
      <c r="AZ38" s="1">
        <f t="shared" si="18"/>
        <v>-100000</v>
      </c>
      <c r="BA38" s="1">
        <f t="shared" si="18"/>
        <v>-100000</v>
      </c>
      <c r="BB38" s="1">
        <f t="shared" si="18"/>
        <v>-100000</v>
      </c>
      <c r="BC38" s="1">
        <f t="shared" si="17"/>
        <v>-100000</v>
      </c>
      <c r="BD38" s="1">
        <f t="shared" si="17"/>
        <v>-100000</v>
      </c>
      <c r="BE38" s="1">
        <f t="shared" si="17"/>
        <v>-100000</v>
      </c>
      <c r="BF38" s="1">
        <f t="shared" si="17"/>
        <v>-100000</v>
      </c>
      <c r="BG38" s="1">
        <f t="shared" si="17"/>
        <v>-100000</v>
      </c>
      <c r="BH38" s="1">
        <f t="shared" si="17"/>
        <v>-100000</v>
      </c>
    </row>
    <row r="39" spans="2:60" ht="13.5">
      <c r="B39" s="210"/>
      <c r="C39" s="21"/>
      <c r="D39" s="36"/>
      <c r="E39" s="21"/>
      <c r="F39" s="36"/>
      <c r="G39" s="21"/>
      <c r="H39" s="36"/>
      <c r="I39" s="46"/>
      <c r="J39" s="46"/>
      <c r="K39" s="22">
        <f t="shared" si="4"/>
      </c>
      <c r="L39" s="23">
        <f t="shared" si="5"/>
      </c>
      <c r="M39" s="22">
        <f t="shared" si="6"/>
      </c>
      <c r="N39" s="24">
        <f t="shared" si="7"/>
      </c>
      <c r="O39" s="221"/>
      <c r="P39" s="25"/>
      <c r="Q39" s="38"/>
      <c r="R39" s="8">
        <f>IF(Q39="",0,VLOOKUP(Q39,dbt!$B$6:$C$10,2,FALSE))</f>
        <v>0</v>
      </c>
      <c r="S39" s="8">
        <f>IF(F39="",0,VLOOKUP(F39,dbt!$D$6:$E$15,2,FALSE))</f>
        <v>0</v>
      </c>
      <c r="T39" s="22">
        <f>IF(G39="",0,VLOOKUP(G39,dbt!$F$6:$G$15,2,FALSE))</f>
        <v>0</v>
      </c>
      <c r="U39" s="69">
        <f>IF(F39="",0,INDEX(POINT!$E$8:$N$12,main!R39,main!S39))</f>
        <v>0</v>
      </c>
      <c r="V39" s="70">
        <f>IF(G39=0,0,INDEX(POINT!$E$18:$N$22,main!R39,main!T39))</f>
        <v>0</v>
      </c>
      <c r="W39" s="71">
        <f>IF(M39="",0,M39*POINT!$D$27)</f>
        <v>0</v>
      </c>
      <c r="X39" s="71">
        <f t="shared" si="8"/>
        <v>0</v>
      </c>
      <c r="Y39" s="26"/>
      <c r="Z39" s="27"/>
      <c r="AA39" s="42">
        <f t="shared" si="9"/>
        <v>0</v>
      </c>
      <c r="AB39" s="7">
        <f t="shared" si="10"/>
        <v>0</v>
      </c>
      <c r="AC39" s="7">
        <f t="shared" si="1"/>
        <v>0</v>
      </c>
      <c r="AD39" s="8"/>
      <c r="AE39" s="7">
        <f t="shared" si="11"/>
        <v>0</v>
      </c>
      <c r="AF39" s="44">
        <f t="shared" si="12"/>
        <v>0</v>
      </c>
      <c r="AG39" s="8"/>
      <c r="AH39" s="8"/>
      <c r="AI39" s="8"/>
      <c r="AJ39" s="28"/>
      <c r="AU39" s="1">
        <f t="shared" si="13"/>
        <v>0</v>
      </c>
      <c r="AV39" s="1">
        <f t="shared" si="14"/>
        <v>-100000</v>
      </c>
      <c r="AW39" s="1">
        <f t="shared" si="15"/>
        <v>-100000</v>
      </c>
      <c r="AX39" s="1">
        <f t="shared" si="16"/>
        <v>0</v>
      </c>
      <c r="AY39" s="1">
        <f t="shared" si="3"/>
        <v>-100000</v>
      </c>
      <c r="AZ39" s="1">
        <f t="shared" si="18"/>
        <v>-100000</v>
      </c>
      <c r="BA39" s="1">
        <f t="shared" si="18"/>
        <v>-100000</v>
      </c>
      <c r="BB39" s="1">
        <f t="shared" si="18"/>
        <v>-100000</v>
      </c>
      <c r="BC39" s="1">
        <f t="shared" si="17"/>
        <v>-100000</v>
      </c>
      <c r="BD39" s="1">
        <f t="shared" si="17"/>
        <v>-100000</v>
      </c>
      <c r="BE39" s="1">
        <f t="shared" si="17"/>
        <v>-100000</v>
      </c>
      <c r="BF39" s="1">
        <f t="shared" si="17"/>
        <v>-100000</v>
      </c>
      <c r="BG39" s="1">
        <f t="shared" si="17"/>
        <v>-100000</v>
      </c>
      <c r="BH39" s="1">
        <f t="shared" si="17"/>
        <v>-100000</v>
      </c>
    </row>
    <row r="40" spans="2:60" ht="13.5">
      <c r="B40" s="210"/>
      <c r="C40" s="21"/>
      <c r="D40" s="36"/>
      <c r="E40" s="21"/>
      <c r="F40" s="36"/>
      <c r="G40" s="21"/>
      <c r="H40" s="36"/>
      <c r="I40" s="46"/>
      <c r="J40" s="46"/>
      <c r="K40" s="22">
        <f t="shared" si="4"/>
      </c>
      <c r="L40" s="23">
        <f t="shared" si="5"/>
      </c>
      <c r="M40" s="22">
        <f t="shared" si="6"/>
      </c>
      <c r="N40" s="24">
        <f t="shared" si="7"/>
      </c>
      <c r="O40" s="221"/>
      <c r="P40" s="25"/>
      <c r="Q40" s="38"/>
      <c r="R40" s="8">
        <f>IF(Q40="",0,VLOOKUP(Q40,dbt!$B$6:$C$10,2,FALSE))</f>
        <v>0</v>
      </c>
      <c r="S40" s="8">
        <f>IF(F40="",0,VLOOKUP(F40,dbt!$D$6:$E$15,2,FALSE))</f>
        <v>0</v>
      </c>
      <c r="T40" s="22">
        <f>IF(G40="",0,VLOOKUP(G40,dbt!$F$6:$G$15,2,FALSE))</f>
        <v>0</v>
      </c>
      <c r="U40" s="69">
        <f>IF(F40="",0,INDEX(POINT!$E$8:$N$12,main!R40,main!S40))</f>
        <v>0</v>
      </c>
      <c r="V40" s="70">
        <f>IF(G40=0,0,INDEX(POINT!$E$18:$N$22,main!R40,main!T40))</f>
        <v>0</v>
      </c>
      <c r="W40" s="71">
        <f>IF(M40="",0,M40*POINT!$D$27)</f>
        <v>0</v>
      </c>
      <c r="X40" s="71">
        <f t="shared" si="8"/>
        <v>0</v>
      </c>
      <c r="Y40" s="26"/>
      <c r="Z40" s="27"/>
      <c r="AA40" s="42">
        <f t="shared" si="9"/>
        <v>0</v>
      </c>
      <c r="AB40" s="7">
        <f t="shared" si="10"/>
        <v>0</v>
      </c>
      <c r="AC40" s="7">
        <f t="shared" si="1"/>
        <v>0</v>
      </c>
      <c r="AD40" s="8"/>
      <c r="AE40" s="7">
        <f t="shared" si="11"/>
        <v>0</v>
      </c>
      <c r="AF40" s="44">
        <f t="shared" si="12"/>
        <v>0</v>
      </c>
      <c r="AG40" s="8"/>
      <c r="AH40" s="8"/>
      <c r="AI40" s="8"/>
      <c r="AJ40" s="28"/>
      <c r="AU40" s="1">
        <f t="shared" si="13"/>
        <v>0</v>
      </c>
      <c r="AV40" s="1">
        <f t="shared" si="14"/>
        <v>-100000</v>
      </c>
      <c r="AW40" s="1">
        <f t="shared" si="15"/>
        <v>-100000</v>
      </c>
      <c r="AX40" s="1">
        <f t="shared" si="16"/>
        <v>0</v>
      </c>
      <c r="AY40" s="1">
        <f t="shared" si="3"/>
        <v>-100000</v>
      </c>
      <c r="AZ40" s="1">
        <f t="shared" si="18"/>
        <v>-100000</v>
      </c>
      <c r="BA40" s="1">
        <f t="shared" si="18"/>
        <v>-100000</v>
      </c>
      <c r="BB40" s="1">
        <f t="shared" si="18"/>
        <v>-100000</v>
      </c>
      <c r="BC40" s="1">
        <f aca="true" t="shared" si="19" ref="BC40:BH49">IF($F40=BC$12,$P40,-100000)</f>
        <v>-100000</v>
      </c>
      <c r="BD40" s="1">
        <f t="shared" si="19"/>
        <v>-100000</v>
      </c>
      <c r="BE40" s="1">
        <f t="shared" si="19"/>
        <v>-100000</v>
      </c>
      <c r="BF40" s="1">
        <f t="shared" si="19"/>
        <v>-100000</v>
      </c>
      <c r="BG40" s="1">
        <f t="shared" si="19"/>
        <v>-100000</v>
      </c>
      <c r="BH40" s="1">
        <f t="shared" si="19"/>
        <v>-100000</v>
      </c>
    </row>
    <row r="41" spans="2:60" ht="13.5">
      <c r="B41" s="210"/>
      <c r="C41" s="21"/>
      <c r="D41" s="36"/>
      <c r="E41" s="21"/>
      <c r="F41" s="36"/>
      <c r="G41" s="21"/>
      <c r="H41" s="36"/>
      <c r="I41" s="46"/>
      <c r="J41" s="46"/>
      <c r="K41" s="22">
        <f t="shared" si="4"/>
      </c>
      <c r="L41" s="23">
        <f t="shared" si="5"/>
      </c>
      <c r="M41" s="22">
        <f t="shared" si="6"/>
      </c>
      <c r="N41" s="24">
        <f t="shared" si="7"/>
      </c>
      <c r="O41" s="221"/>
      <c r="P41" s="25"/>
      <c r="Q41" s="38"/>
      <c r="R41" s="8">
        <f>IF(Q41="",0,VLOOKUP(Q41,dbt!$B$6:$C$10,2,FALSE))</f>
        <v>0</v>
      </c>
      <c r="S41" s="8">
        <f>IF(F41="",0,VLOOKUP(F41,dbt!$D$6:$E$15,2,FALSE))</f>
        <v>0</v>
      </c>
      <c r="T41" s="22">
        <f>IF(G41="",0,VLOOKUP(G41,dbt!$F$6:$G$15,2,FALSE))</f>
        <v>0</v>
      </c>
      <c r="U41" s="69">
        <f>IF(F41="",0,INDEX(POINT!$E$8:$N$12,main!R41,main!S41))</f>
        <v>0</v>
      </c>
      <c r="V41" s="70">
        <f>IF(G41=0,0,INDEX(POINT!$E$18:$N$22,main!R41,main!T41))</f>
        <v>0</v>
      </c>
      <c r="W41" s="71">
        <f>IF(M41="",0,M41*POINT!$D$27)</f>
        <v>0</v>
      </c>
      <c r="X41" s="71">
        <f t="shared" si="8"/>
        <v>0</v>
      </c>
      <c r="Y41" s="26"/>
      <c r="Z41" s="27"/>
      <c r="AA41" s="42">
        <f t="shared" si="9"/>
        <v>0</v>
      </c>
      <c r="AB41" s="7">
        <f t="shared" si="10"/>
        <v>0</v>
      </c>
      <c r="AC41" s="7">
        <f t="shared" si="1"/>
        <v>0</v>
      </c>
      <c r="AD41" s="8"/>
      <c r="AE41" s="7">
        <f t="shared" si="11"/>
        <v>0</v>
      </c>
      <c r="AF41" s="44">
        <f t="shared" si="12"/>
        <v>0</v>
      </c>
      <c r="AG41" s="8"/>
      <c r="AH41" s="8"/>
      <c r="AI41" s="8"/>
      <c r="AJ41" s="28"/>
      <c r="AU41" s="1">
        <f t="shared" si="13"/>
        <v>0</v>
      </c>
      <c r="AV41" s="1">
        <f t="shared" si="14"/>
        <v>-100000</v>
      </c>
      <c r="AW41" s="1">
        <f t="shared" si="15"/>
        <v>-100000</v>
      </c>
      <c r="AX41" s="1">
        <f t="shared" si="16"/>
        <v>0</v>
      </c>
      <c r="AY41" s="1">
        <f t="shared" si="3"/>
        <v>-100000</v>
      </c>
      <c r="AZ41" s="1">
        <f t="shared" si="18"/>
        <v>-100000</v>
      </c>
      <c r="BA41" s="1">
        <f t="shared" si="18"/>
        <v>-100000</v>
      </c>
      <c r="BB41" s="1">
        <f t="shared" si="18"/>
        <v>-100000</v>
      </c>
      <c r="BC41" s="1">
        <f t="shared" si="19"/>
        <v>-100000</v>
      </c>
      <c r="BD41" s="1">
        <f t="shared" si="19"/>
        <v>-100000</v>
      </c>
      <c r="BE41" s="1">
        <f t="shared" si="19"/>
        <v>-100000</v>
      </c>
      <c r="BF41" s="1">
        <f t="shared" si="19"/>
        <v>-100000</v>
      </c>
      <c r="BG41" s="1">
        <f t="shared" si="19"/>
        <v>-100000</v>
      </c>
      <c r="BH41" s="1">
        <f t="shared" si="19"/>
        <v>-100000</v>
      </c>
    </row>
    <row r="42" spans="2:60" ht="13.5">
      <c r="B42" s="210"/>
      <c r="C42" s="21"/>
      <c r="D42" s="36"/>
      <c r="E42" s="21"/>
      <c r="F42" s="36"/>
      <c r="G42" s="21"/>
      <c r="H42" s="36"/>
      <c r="I42" s="46"/>
      <c r="J42" s="46"/>
      <c r="K42" s="22">
        <f t="shared" si="4"/>
      </c>
      <c r="L42" s="23">
        <f t="shared" si="5"/>
      </c>
      <c r="M42" s="22">
        <f t="shared" si="6"/>
      </c>
      <c r="N42" s="24">
        <f t="shared" si="7"/>
      </c>
      <c r="O42" s="221"/>
      <c r="P42" s="25"/>
      <c r="Q42" s="38"/>
      <c r="R42" s="8">
        <f>IF(Q42="",0,VLOOKUP(Q42,dbt!$B$6:$C$10,2,FALSE))</f>
        <v>0</v>
      </c>
      <c r="S42" s="8">
        <f>IF(F42="",0,VLOOKUP(F42,dbt!$D$6:$E$15,2,FALSE))</f>
        <v>0</v>
      </c>
      <c r="T42" s="22">
        <f>IF(G42="",0,VLOOKUP(G42,dbt!$F$6:$G$15,2,FALSE))</f>
        <v>0</v>
      </c>
      <c r="U42" s="69">
        <f>IF(F42="",0,INDEX(POINT!$E$8:$N$12,main!R42,main!S42))</f>
        <v>0</v>
      </c>
      <c r="V42" s="70">
        <f>IF(G42=0,0,INDEX(POINT!$E$18:$N$22,main!R42,main!T42))</f>
        <v>0</v>
      </c>
      <c r="W42" s="71">
        <f>IF(M42="",0,M42*POINT!$D$27)</f>
        <v>0</v>
      </c>
      <c r="X42" s="71">
        <f t="shared" si="8"/>
        <v>0</v>
      </c>
      <c r="Y42" s="26"/>
      <c r="Z42" s="27"/>
      <c r="AA42" s="42">
        <f t="shared" si="9"/>
        <v>0</v>
      </c>
      <c r="AB42" s="7">
        <f t="shared" si="10"/>
        <v>0</v>
      </c>
      <c r="AC42" s="7">
        <f t="shared" si="1"/>
        <v>0</v>
      </c>
      <c r="AD42" s="8"/>
      <c r="AE42" s="7">
        <f t="shared" si="11"/>
        <v>0</v>
      </c>
      <c r="AF42" s="44">
        <f t="shared" si="12"/>
        <v>0</v>
      </c>
      <c r="AG42" s="8"/>
      <c r="AH42" s="8"/>
      <c r="AI42" s="8"/>
      <c r="AJ42" s="28"/>
      <c r="AU42" s="1">
        <f t="shared" si="13"/>
        <v>0</v>
      </c>
      <c r="AV42" s="1">
        <f t="shared" si="14"/>
        <v>-100000</v>
      </c>
      <c r="AW42" s="1">
        <f t="shared" si="15"/>
        <v>-100000</v>
      </c>
      <c r="AX42" s="1">
        <f t="shared" si="16"/>
        <v>0</v>
      </c>
      <c r="AY42" s="1">
        <f t="shared" si="3"/>
        <v>-100000</v>
      </c>
      <c r="AZ42" s="1">
        <f t="shared" si="18"/>
        <v>-100000</v>
      </c>
      <c r="BA42" s="1">
        <f t="shared" si="18"/>
        <v>-100000</v>
      </c>
      <c r="BB42" s="1">
        <f t="shared" si="18"/>
        <v>-100000</v>
      </c>
      <c r="BC42" s="1">
        <f t="shared" si="19"/>
        <v>-100000</v>
      </c>
      <c r="BD42" s="1">
        <f t="shared" si="19"/>
        <v>-100000</v>
      </c>
      <c r="BE42" s="1">
        <f t="shared" si="19"/>
        <v>-100000</v>
      </c>
      <c r="BF42" s="1">
        <f t="shared" si="19"/>
        <v>-100000</v>
      </c>
      <c r="BG42" s="1">
        <f t="shared" si="19"/>
        <v>-100000</v>
      </c>
      <c r="BH42" s="1">
        <f t="shared" si="19"/>
        <v>-100000</v>
      </c>
    </row>
    <row r="43" spans="2:60" ht="13.5">
      <c r="B43" s="210"/>
      <c r="C43" s="21"/>
      <c r="D43" s="36"/>
      <c r="E43" s="21"/>
      <c r="F43" s="36"/>
      <c r="G43" s="21"/>
      <c r="H43" s="36"/>
      <c r="I43" s="46"/>
      <c r="J43" s="46"/>
      <c r="K43" s="22">
        <f t="shared" si="4"/>
      </c>
      <c r="L43" s="23">
        <f t="shared" si="5"/>
      </c>
      <c r="M43" s="22">
        <f t="shared" si="6"/>
      </c>
      <c r="N43" s="24">
        <f t="shared" si="7"/>
      </c>
      <c r="O43" s="221"/>
      <c r="P43" s="25"/>
      <c r="Q43" s="38"/>
      <c r="R43" s="8">
        <f>IF(Q43="",0,VLOOKUP(Q43,dbt!$B$6:$C$10,2,FALSE))</f>
        <v>0</v>
      </c>
      <c r="S43" s="8">
        <f>IF(F43="",0,VLOOKUP(F43,dbt!$D$6:$E$15,2,FALSE))</f>
        <v>0</v>
      </c>
      <c r="T43" s="22">
        <f>IF(G43="",0,VLOOKUP(G43,dbt!$F$6:$G$15,2,FALSE))</f>
        <v>0</v>
      </c>
      <c r="U43" s="69">
        <f>IF(F43="",0,INDEX(POINT!$E$8:$N$12,main!R43,main!S43))</f>
        <v>0</v>
      </c>
      <c r="V43" s="70">
        <f>IF(G43=0,0,INDEX(POINT!$E$18:$N$22,main!R43,main!T43))</f>
        <v>0</v>
      </c>
      <c r="W43" s="71">
        <f>IF(M43="",0,M43*POINT!$D$27)</f>
        <v>0</v>
      </c>
      <c r="X43" s="71">
        <f t="shared" si="8"/>
        <v>0</v>
      </c>
      <c r="Y43" s="26"/>
      <c r="Z43" s="27"/>
      <c r="AA43" s="42">
        <f t="shared" si="9"/>
        <v>0</v>
      </c>
      <c r="AB43" s="7">
        <f t="shared" si="10"/>
        <v>0</v>
      </c>
      <c r="AC43" s="7">
        <f t="shared" si="1"/>
        <v>0</v>
      </c>
      <c r="AD43" s="8"/>
      <c r="AE43" s="7">
        <f t="shared" si="11"/>
        <v>0</v>
      </c>
      <c r="AF43" s="44">
        <f t="shared" si="12"/>
        <v>0</v>
      </c>
      <c r="AG43" s="8"/>
      <c r="AH43" s="8"/>
      <c r="AI43" s="8"/>
      <c r="AJ43" s="28"/>
      <c r="AU43" s="1">
        <f t="shared" si="13"/>
        <v>0</v>
      </c>
      <c r="AV43" s="1">
        <f t="shared" si="14"/>
        <v>-100000</v>
      </c>
      <c r="AW43" s="1">
        <f t="shared" si="15"/>
        <v>-100000</v>
      </c>
      <c r="AX43" s="1">
        <f t="shared" si="16"/>
        <v>0</v>
      </c>
      <c r="AY43" s="1">
        <f t="shared" si="3"/>
        <v>-100000</v>
      </c>
      <c r="AZ43" s="1">
        <f t="shared" si="18"/>
        <v>-100000</v>
      </c>
      <c r="BA43" s="1">
        <f t="shared" si="18"/>
        <v>-100000</v>
      </c>
      <c r="BB43" s="1">
        <f t="shared" si="18"/>
        <v>-100000</v>
      </c>
      <c r="BC43" s="1">
        <f t="shared" si="19"/>
        <v>-100000</v>
      </c>
      <c r="BD43" s="1">
        <f t="shared" si="19"/>
        <v>-100000</v>
      </c>
      <c r="BE43" s="1">
        <f t="shared" si="19"/>
        <v>-100000</v>
      </c>
      <c r="BF43" s="1">
        <f t="shared" si="19"/>
        <v>-100000</v>
      </c>
      <c r="BG43" s="1">
        <f t="shared" si="19"/>
        <v>-100000</v>
      </c>
      <c r="BH43" s="1">
        <f t="shared" si="19"/>
        <v>-100000</v>
      </c>
    </row>
    <row r="44" spans="2:60" ht="13.5">
      <c r="B44" s="210"/>
      <c r="C44" s="21"/>
      <c r="D44" s="36"/>
      <c r="E44" s="21"/>
      <c r="F44" s="36"/>
      <c r="G44" s="21"/>
      <c r="H44" s="36"/>
      <c r="I44" s="46"/>
      <c r="J44" s="46"/>
      <c r="K44" s="22">
        <f t="shared" si="4"/>
      </c>
      <c r="L44" s="23">
        <f t="shared" si="5"/>
      </c>
      <c r="M44" s="22">
        <f t="shared" si="6"/>
      </c>
      <c r="N44" s="24">
        <f t="shared" si="7"/>
      </c>
      <c r="O44" s="221"/>
      <c r="P44" s="25"/>
      <c r="Q44" s="38"/>
      <c r="R44" s="8">
        <f>IF(Q44="",0,VLOOKUP(Q44,dbt!$B$6:$C$10,2,FALSE))</f>
        <v>0</v>
      </c>
      <c r="S44" s="8">
        <f>IF(F44="",0,VLOOKUP(F44,dbt!$D$6:$E$15,2,FALSE))</f>
        <v>0</v>
      </c>
      <c r="T44" s="22">
        <f>IF(G44="",0,VLOOKUP(G44,dbt!$F$6:$G$15,2,FALSE))</f>
        <v>0</v>
      </c>
      <c r="U44" s="69">
        <f>IF(F44="",0,INDEX(POINT!$E$8:$N$12,main!R44,main!S44))</f>
        <v>0</v>
      </c>
      <c r="V44" s="70">
        <f>IF(G44=0,0,INDEX(POINT!$E$18:$N$22,main!R44,main!T44))</f>
        <v>0</v>
      </c>
      <c r="W44" s="71">
        <f>IF(M44="",0,M44*POINT!$D$27)</f>
        <v>0</v>
      </c>
      <c r="X44" s="71">
        <f t="shared" si="8"/>
        <v>0</v>
      </c>
      <c r="Y44" s="26"/>
      <c r="Z44" s="27"/>
      <c r="AA44" s="42">
        <f t="shared" si="9"/>
        <v>0</v>
      </c>
      <c r="AB44" s="7">
        <f t="shared" si="10"/>
        <v>0</v>
      </c>
      <c r="AC44" s="7">
        <f t="shared" si="1"/>
        <v>0</v>
      </c>
      <c r="AD44" s="8"/>
      <c r="AE44" s="7">
        <f t="shared" si="11"/>
        <v>0</v>
      </c>
      <c r="AF44" s="44">
        <f t="shared" si="12"/>
        <v>0</v>
      </c>
      <c r="AG44" s="8"/>
      <c r="AH44" s="8"/>
      <c r="AI44" s="8"/>
      <c r="AJ44" s="28"/>
      <c r="AU44" s="1">
        <f t="shared" si="13"/>
        <v>0</v>
      </c>
      <c r="AV44" s="1">
        <f t="shared" si="14"/>
        <v>-100000</v>
      </c>
      <c r="AW44" s="1">
        <f t="shared" si="15"/>
        <v>-100000</v>
      </c>
      <c r="AX44" s="1">
        <f t="shared" si="16"/>
        <v>0</v>
      </c>
      <c r="AY44" s="1">
        <f t="shared" si="3"/>
        <v>-100000</v>
      </c>
      <c r="AZ44" s="1">
        <f t="shared" si="18"/>
        <v>-100000</v>
      </c>
      <c r="BA44" s="1">
        <f t="shared" si="18"/>
        <v>-100000</v>
      </c>
      <c r="BB44" s="1">
        <f t="shared" si="18"/>
        <v>-100000</v>
      </c>
      <c r="BC44" s="1">
        <f t="shared" si="19"/>
        <v>-100000</v>
      </c>
      <c r="BD44" s="1">
        <f t="shared" si="19"/>
        <v>-100000</v>
      </c>
      <c r="BE44" s="1">
        <f t="shared" si="19"/>
        <v>-100000</v>
      </c>
      <c r="BF44" s="1">
        <f t="shared" si="19"/>
        <v>-100000</v>
      </c>
      <c r="BG44" s="1">
        <f t="shared" si="19"/>
        <v>-100000</v>
      </c>
      <c r="BH44" s="1">
        <f t="shared" si="19"/>
        <v>-100000</v>
      </c>
    </row>
    <row r="45" spans="2:60" ht="13.5">
      <c r="B45" s="210"/>
      <c r="C45" s="21"/>
      <c r="D45" s="36"/>
      <c r="E45" s="21"/>
      <c r="F45" s="36"/>
      <c r="G45" s="21"/>
      <c r="H45" s="36"/>
      <c r="I45" s="46"/>
      <c r="J45" s="46"/>
      <c r="K45" s="22">
        <f t="shared" si="4"/>
      </c>
      <c r="L45" s="23">
        <f t="shared" si="5"/>
      </c>
      <c r="M45" s="22">
        <f t="shared" si="6"/>
      </c>
      <c r="N45" s="24">
        <f t="shared" si="7"/>
      </c>
      <c r="O45" s="221"/>
      <c r="P45" s="25"/>
      <c r="Q45" s="38"/>
      <c r="R45" s="8">
        <f>IF(Q45="",0,VLOOKUP(Q45,dbt!$B$6:$C$10,2,FALSE))</f>
        <v>0</v>
      </c>
      <c r="S45" s="8">
        <f>IF(F45="",0,VLOOKUP(F45,dbt!$D$6:$E$15,2,FALSE))</f>
        <v>0</v>
      </c>
      <c r="T45" s="22">
        <f>IF(G45="",0,VLOOKUP(G45,dbt!$F$6:$G$15,2,FALSE))</f>
        <v>0</v>
      </c>
      <c r="U45" s="69">
        <f>IF(F45="",0,INDEX(POINT!$E$8:$N$12,main!R45,main!S45))</f>
        <v>0</v>
      </c>
      <c r="V45" s="70">
        <f>IF(G45=0,0,INDEX(POINT!$E$18:$N$22,main!R45,main!T45))</f>
        <v>0</v>
      </c>
      <c r="W45" s="71">
        <f>IF(M45="",0,M45*POINT!$D$27)</f>
        <v>0</v>
      </c>
      <c r="X45" s="71">
        <f t="shared" si="8"/>
        <v>0</v>
      </c>
      <c r="Y45" s="26"/>
      <c r="Z45" s="27"/>
      <c r="AA45" s="42">
        <f t="shared" si="9"/>
        <v>0</v>
      </c>
      <c r="AB45" s="7">
        <f t="shared" si="10"/>
        <v>0</v>
      </c>
      <c r="AC45" s="7">
        <f t="shared" si="1"/>
        <v>0</v>
      </c>
      <c r="AD45" s="8"/>
      <c r="AE45" s="7">
        <f t="shared" si="11"/>
        <v>0</v>
      </c>
      <c r="AF45" s="44">
        <f t="shared" si="12"/>
        <v>0</v>
      </c>
      <c r="AG45" s="8"/>
      <c r="AH45" s="8"/>
      <c r="AI45" s="8"/>
      <c r="AJ45" s="28"/>
      <c r="AU45" s="1">
        <f t="shared" si="13"/>
        <v>0</v>
      </c>
      <c r="AV45" s="1">
        <f t="shared" si="14"/>
        <v>-100000</v>
      </c>
      <c r="AW45" s="1">
        <f t="shared" si="15"/>
        <v>-100000</v>
      </c>
      <c r="AX45" s="1">
        <f t="shared" si="16"/>
        <v>0</v>
      </c>
      <c r="AY45" s="1">
        <f t="shared" si="3"/>
        <v>-100000</v>
      </c>
      <c r="AZ45" s="1">
        <f t="shared" si="18"/>
        <v>-100000</v>
      </c>
      <c r="BA45" s="1">
        <f t="shared" si="18"/>
        <v>-100000</v>
      </c>
      <c r="BB45" s="1">
        <f t="shared" si="18"/>
        <v>-100000</v>
      </c>
      <c r="BC45" s="1">
        <f t="shared" si="19"/>
        <v>-100000</v>
      </c>
      <c r="BD45" s="1">
        <f t="shared" si="19"/>
        <v>-100000</v>
      </c>
      <c r="BE45" s="1">
        <f t="shared" si="19"/>
        <v>-100000</v>
      </c>
      <c r="BF45" s="1">
        <f t="shared" si="19"/>
        <v>-100000</v>
      </c>
      <c r="BG45" s="1">
        <f t="shared" si="19"/>
        <v>-100000</v>
      </c>
      <c r="BH45" s="1">
        <f t="shared" si="19"/>
        <v>-100000</v>
      </c>
    </row>
    <row r="46" spans="2:60" ht="13.5">
      <c r="B46" s="210"/>
      <c r="C46" s="21"/>
      <c r="D46" s="36"/>
      <c r="E46" s="21"/>
      <c r="F46" s="36"/>
      <c r="G46" s="21"/>
      <c r="H46" s="36"/>
      <c r="I46" s="46"/>
      <c r="J46" s="46"/>
      <c r="K46" s="22">
        <f t="shared" si="4"/>
      </c>
      <c r="L46" s="23">
        <f t="shared" si="5"/>
      </c>
      <c r="M46" s="22">
        <f t="shared" si="6"/>
      </c>
      <c r="N46" s="24">
        <f t="shared" si="7"/>
      </c>
      <c r="O46" s="221"/>
      <c r="P46" s="25"/>
      <c r="Q46" s="38"/>
      <c r="R46" s="8">
        <f>IF(Q46="",0,VLOOKUP(Q46,dbt!$B$6:$C$10,2,FALSE))</f>
        <v>0</v>
      </c>
      <c r="S46" s="8">
        <f>IF(F46="",0,VLOOKUP(F46,dbt!$D$6:$E$15,2,FALSE))</f>
        <v>0</v>
      </c>
      <c r="T46" s="22">
        <f>IF(G46="",0,VLOOKUP(G46,dbt!$F$6:$G$15,2,FALSE))</f>
        <v>0</v>
      </c>
      <c r="U46" s="69">
        <f>IF(F46="",0,INDEX(POINT!$E$8:$N$12,main!R46,main!S46))</f>
        <v>0</v>
      </c>
      <c r="V46" s="70">
        <f>IF(G46=0,0,INDEX(POINT!$E$18:$N$22,main!R46,main!T46))</f>
        <v>0</v>
      </c>
      <c r="W46" s="71">
        <f>IF(M46="",0,M46*POINT!$D$27)</f>
        <v>0</v>
      </c>
      <c r="X46" s="71">
        <f t="shared" si="8"/>
        <v>0</v>
      </c>
      <c r="Y46" s="26"/>
      <c r="Z46" s="27"/>
      <c r="AA46" s="42">
        <f t="shared" si="9"/>
        <v>0</v>
      </c>
      <c r="AB46" s="7">
        <f t="shared" si="10"/>
        <v>0</v>
      </c>
      <c r="AC46" s="7">
        <f t="shared" si="1"/>
        <v>0</v>
      </c>
      <c r="AD46" s="8"/>
      <c r="AE46" s="7">
        <f t="shared" si="11"/>
        <v>0</v>
      </c>
      <c r="AF46" s="44">
        <f t="shared" si="12"/>
        <v>0</v>
      </c>
      <c r="AG46" s="8"/>
      <c r="AH46" s="8"/>
      <c r="AI46" s="8"/>
      <c r="AJ46" s="28"/>
      <c r="AU46" s="1">
        <f t="shared" si="13"/>
        <v>0</v>
      </c>
      <c r="AV46" s="1">
        <f t="shared" si="14"/>
        <v>-100000</v>
      </c>
      <c r="AW46" s="1">
        <f t="shared" si="15"/>
        <v>-100000</v>
      </c>
      <c r="AX46" s="1">
        <f t="shared" si="16"/>
        <v>0</v>
      </c>
      <c r="AY46" s="1">
        <f t="shared" si="3"/>
        <v>-100000</v>
      </c>
      <c r="AZ46" s="1">
        <f t="shared" si="18"/>
        <v>-100000</v>
      </c>
      <c r="BA46" s="1">
        <f t="shared" si="18"/>
        <v>-100000</v>
      </c>
      <c r="BB46" s="1">
        <f t="shared" si="18"/>
        <v>-100000</v>
      </c>
      <c r="BC46" s="1">
        <f t="shared" si="19"/>
        <v>-100000</v>
      </c>
      <c r="BD46" s="1">
        <f t="shared" si="19"/>
        <v>-100000</v>
      </c>
      <c r="BE46" s="1">
        <f t="shared" si="19"/>
        <v>-100000</v>
      </c>
      <c r="BF46" s="1">
        <f t="shared" si="19"/>
        <v>-100000</v>
      </c>
      <c r="BG46" s="1">
        <f t="shared" si="19"/>
        <v>-100000</v>
      </c>
      <c r="BH46" s="1">
        <f t="shared" si="19"/>
        <v>-100000</v>
      </c>
    </row>
    <row r="47" spans="2:60" ht="13.5">
      <c r="B47" s="210"/>
      <c r="C47" s="21"/>
      <c r="D47" s="36"/>
      <c r="E47" s="21"/>
      <c r="F47" s="36"/>
      <c r="G47" s="21"/>
      <c r="H47" s="36"/>
      <c r="I47" s="46"/>
      <c r="J47" s="46"/>
      <c r="K47" s="22">
        <f t="shared" si="4"/>
      </c>
      <c r="L47" s="23">
        <f t="shared" si="5"/>
      </c>
      <c r="M47" s="22">
        <f t="shared" si="6"/>
      </c>
      <c r="N47" s="24">
        <f t="shared" si="7"/>
      </c>
      <c r="O47" s="221"/>
      <c r="P47" s="25"/>
      <c r="Q47" s="38"/>
      <c r="R47" s="8">
        <f>IF(Q47="",0,VLOOKUP(Q47,dbt!$B$6:$C$10,2,FALSE))</f>
        <v>0</v>
      </c>
      <c r="S47" s="8">
        <f>IF(F47="",0,VLOOKUP(F47,dbt!$D$6:$E$15,2,FALSE))</f>
        <v>0</v>
      </c>
      <c r="T47" s="22">
        <f>IF(G47="",0,VLOOKUP(G47,dbt!$F$6:$G$15,2,FALSE))</f>
        <v>0</v>
      </c>
      <c r="U47" s="69">
        <f>IF(F47="",0,INDEX(POINT!$E$8:$N$12,main!R47,main!S47))</f>
        <v>0</v>
      </c>
      <c r="V47" s="70">
        <f>IF(G47=0,0,INDEX(POINT!$E$18:$N$22,main!R47,main!T47))</f>
        <v>0</v>
      </c>
      <c r="W47" s="71">
        <f>IF(M47="",0,M47*POINT!$D$27)</f>
        <v>0</v>
      </c>
      <c r="X47" s="71">
        <f t="shared" si="8"/>
        <v>0</v>
      </c>
      <c r="Y47" s="26"/>
      <c r="Z47" s="27"/>
      <c r="AA47" s="42">
        <f t="shared" si="9"/>
        <v>0</v>
      </c>
      <c r="AB47" s="7">
        <f t="shared" si="10"/>
        <v>0</v>
      </c>
      <c r="AC47" s="7">
        <f t="shared" si="1"/>
        <v>0</v>
      </c>
      <c r="AD47" s="8"/>
      <c r="AE47" s="7">
        <f t="shared" si="11"/>
        <v>0</v>
      </c>
      <c r="AF47" s="44">
        <f t="shared" si="12"/>
        <v>0</v>
      </c>
      <c r="AG47" s="8"/>
      <c r="AH47" s="8"/>
      <c r="AI47" s="8"/>
      <c r="AJ47" s="28"/>
      <c r="AU47" s="1">
        <f t="shared" si="13"/>
        <v>0</v>
      </c>
      <c r="AV47" s="1">
        <f t="shared" si="14"/>
        <v>-100000</v>
      </c>
      <c r="AW47" s="1">
        <f t="shared" si="15"/>
        <v>-100000</v>
      </c>
      <c r="AX47" s="1">
        <f t="shared" si="16"/>
        <v>0</v>
      </c>
      <c r="AY47" s="1">
        <f t="shared" si="3"/>
        <v>-100000</v>
      </c>
      <c r="AZ47" s="1">
        <f t="shared" si="18"/>
        <v>-100000</v>
      </c>
      <c r="BA47" s="1">
        <f t="shared" si="18"/>
        <v>-100000</v>
      </c>
      <c r="BB47" s="1">
        <f t="shared" si="18"/>
        <v>-100000</v>
      </c>
      <c r="BC47" s="1">
        <f t="shared" si="19"/>
        <v>-100000</v>
      </c>
      <c r="BD47" s="1">
        <f t="shared" si="19"/>
        <v>-100000</v>
      </c>
      <c r="BE47" s="1">
        <f t="shared" si="19"/>
        <v>-100000</v>
      </c>
      <c r="BF47" s="1">
        <f t="shared" si="19"/>
        <v>-100000</v>
      </c>
      <c r="BG47" s="1">
        <f t="shared" si="19"/>
        <v>-100000</v>
      </c>
      <c r="BH47" s="1">
        <f t="shared" si="19"/>
        <v>-100000</v>
      </c>
    </row>
    <row r="48" spans="2:60" ht="13.5">
      <c r="B48" s="210"/>
      <c r="C48" s="21"/>
      <c r="D48" s="36"/>
      <c r="E48" s="21"/>
      <c r="F48" s="36"/>
      <c r="G48" s="21"/>
      <c r="H48" s="36"/>
      <c r="I48" s="46"/>
      <c r="J48" s="46"/>
      <c r="K48" s="22">
        <f t="shared" si="4"/>
      </c>
      <c r="L48" s="23">
        <f t="shared" si="5"/>
      </c>
      <c r="M48" s="22">
        <f t="shared" si="6"/>
      </c>
      <c r="N48" s="24">
        <f t="shared" si="7"/>
      </c>
      <c r="O48" s="221"/>
      <c r="P48" s="25"/>
      <c r="Q48" s="38"/>
      <c r="R48" s="8">
        <f>IF(Q48="",0,VLOOKUP(Q48,dbt!$B$6:$C$10,2,FALSE))</f>
        <v>0</v>
      </c>
      <c r="S48" s="8">
        <f>IF(F48="",0,VLOOKUP(F48,dbt!$D$6:$E$15,2,FALSE))</f>
        <v>0</v>
      </c>
      <c r="T48" s="22">
        <f>IF(G48="",0,VLOOKUP(G48,dbt!$F$6:$G$15,2,FALSE))</f>
        <v>0</v>
      </c>
      <c r="U48" s="69">
        <f>IF(F48="",0,INDEX(POINT!$E$8:$N$12,main!R48,main!S48))</f>
        <v>0</v>
      </c>
      <c r="V48" s="70">
        <f>IF(G48=0,0,INDEX(POINT!$E$18:$N$22,main!R48,main!T48))</f>
        <v>0</v>
      </c>
      <c r="W48" s="71">
        <f>IF(M48="",0,M48*POINT!$D$27)</f>
        <v>0</v>
      </c>
      <c r="X48" s="71">
        <f t="shared" si="8"/>
        <v>0</v>
      </c>
      <c r="Y48" s="26"/>
      <c r="Z48" s="27"/>
      <c r="AA48" s="42">
        <f t="shared" si="9"/>
        <v>0</v>
      </c>
      <c r="AB48" s="7">
        <f t="shared" si="10"/>
        <v>0</v>
      </c>
      <c r="AC48" s="7">
        <f t="shared" si="1"/>
        <v>0</v>
      </c>
      <c r="AD48" s="8"/>
      <c r="AE48" s="7">
        <f t="shared" si="11"/>
        <v>0</v>
      </c>
      <c r="AF48" s="44">
        <f t="shared" si="12"/>
        <v>0</v>
      </c>
      <c r="AG48" s="8"/>
      <c r="AH48" s="8"/>
      <c r="AI48" s="8"/>
      <c r="AJ48" s="28"/>
      <c r="AU48" s="1">
        <f t="shared" si="13"/>
        <v>0</v>
      </c>
      <c r="AV48" s="1">
        <f t="shared" si="14"/>
        <v>-100000</v>
      </c>
      <c r="AW48" s="1">
        <f t="shared" si="15"/>
        <v>-100000</v>
      </c>
      <c r="AX48" s="1">
        <f t="shared" si="16"/>
        <v>0</v>
      </c>
      <c r="AY48" s="1">
        <f t="shared" si="3"/>
        <v>-100000</v>
      </c>
      <c r="AZ48" s="1">
        <f t="shared" si="18"/>
        <v>-100000</v>
      </c>
      <c r="BA48" s="1">
        <f t="shared" si="18"/>
        <v>-100000</v>
      </c>
      <c r="BB48" s="1">
        <f t="shared" si="18"/>
        <v>-100000</v>
      </c>
      <c r="BC48" s="1">
        <f t="shared" si="19"/>
        <v>-100000</v>
      </c>
      <c r="BD48" s="1">
        <f t="shared" si="19"/>
        <v>-100000</v>
      </c>
      <c r="BE48" s="1">
        <f t="shared" si="19"/>
        <v>-100000</v>
      </c>
      <c r="BF48" s="1">
        <f t="shared" si="19"/>
        <v>-100000</v>
      </c>
      <c r="BG48" s="1">
        <f t="shared" si="19"/>
        <v>-100000</v>
      </c>
      <c r="BH48" s="1">
        <f t="shared" si="19"/>
        <v>-100000</v>
      </c>
    </row>
    <row r="49" spans="2:60" ht="13.5">
      <c r="B49" s="210"/>
      <c r="C49" s="21"/>
      <c r="D49" s="36"/>
      <c r="E49" s="21"/>
      <c r="F49" s="36"/>
      <c r="G49" s="21"/>
      <c r="H49" s="36"/>
      <c r="I49" s="46"/>
      <c r="J49" s="46"/>
      <c r="K49" s="22">
        <f t="shared" si="4"/>
      </c>
      <c r="L49" s="23">
        <f t="shared" si="5"/>
      </c>
      <c r="M49" s="22">
        <f t="shared" si="6"/>
      </c>
      <c r="N49" s="24">
        <f t="shared" si="7"/>
      </c>
      <c r="O49" s="221"/>
      <c r="P49" s="25"/>
      <c r="Q49" s="38"/>
      <c r="R49" s="8">
        <f>IF(Q49="",0,VLOOKUP(Q49,dbt!$B$6:$C$10,2,FALSE))</f>
        <v>0</v>
      </c>
      <c r="S49" s="8">
        <f>IF(F49="",0,VLOOKUP(F49,dbt!$D$6:$E$15,2,FALSE))</f>
        <v>0</v>
      </c>
      <c r="T49" s="22">
        <f>IF(G49="",0,VLOOKUP(G49,dbt!$F$6:$G$15,2,FALSE))</f>
        <v>0</v>
      </c>
      <c r="U49" s="69">
        <f>IF(F49="",0,INDEX(POINT!$E$8:$N$12,main!R49,main!S49))</f>
        <v>0</v>
      </c>
      <c r="V49" s="70">
        <f>IF(G49=0,0,INDEX(POINT!$E$18:$N$22,main!R49,main!T49))</f>
        <v>0</v>
      </c>
      <c r="W49" s="71">
        <f>IF(M49="",0,M49*POINT!$D$27)</f>
        <v>0</v>
      </c>
      <c r="X49" s="71">
        <f t="shared" si="8"/>
        <v>0</v>
      </c>
      <c r="Y49" s="26"/>
      <c r="Z49" s="27"/>
      <c r="AA49" s="42">
        <f t="shared" si="9"/>
        <v>0</v>
      </c>
      <c r="AB49" s="7">
        <f t="shared" si="10"/>
        <v>0</v>
      </c>
      <c r="AC49" s="7">
        <f t="shared" si="1"/>
        <v>0</v>
      </c>
      <c r="AD49" s="8"/>
      <c r="AE49" s="7">
        <f t="shared" si="11"/>
        <v>0</v>
      </c>
      <c r="AF49" s="44">
        <f t="shared" si="12"/>
        <v>0</v>
      </c>
      <c r="AG49" s="8"/>
      <c r="AH49" s="8"/>
      <c r="AI49" s="8"/>
      <c r="AJ49" s="28"/>
      <c r="AU49" s="1">
        <f t="shared" si="13"/>
        <v>0</v>
      </c>
      <c r="AV49" s="1">
        <f t="shared" si="14"/>
        <v>-100000</v>
      </c>
      <c r="AW49" s="1">
        <f t="shared" si="15"/>
        <v>-100000</v>
      </c>
      <c r="AX49" s="1">
        <f t="shared" si="16"/>
        <v>0</v>
      </c>
      <c r="AY49" s="1">
        <f t="shared" si="3"/>
        <v>-100000</v>
      </c>
      <c r="AZ49" s="1">
        <f t="shared" si="18"/>
        <v>-100000</v>
      </c>
      <c r="BA49" s="1">
        <f t="shared" si="18"/>
        <v>-100000</v>
      </c>
      <c r="BB49" s="1">
        <f t="shared" si="18"/>
        <v>-100000</v>
      </c>
      <c r="BC49" s="1">
        <f t="shared" si="19"/>
        <v>-100000</v>
      </c>
      <c r="BD49" s="1">
        <f t="shared" si="19"/>
        <v>-100000</v>
      </c>
      <c r="BE49" s="1">
        <f t="shared" si="19"/>
        <v>-100000</v>
      </c>
      <c r="BF49" s="1">
        <f t="shared" si="19"/>
        <v>-100000</v>
      </c>
      <c r="BG49" s="1">
        <f t="shared" si="19"/>
        <v>-100000</v>
      </c>
      <c r="BH49" s="1">
        <f t="shared" si="19"/>
        <v>-100000</v>
      </c>
    </row>
    <row r="50" spans="2:60" ht="13.5">
      <c r="B50" s="210"/>
      <c r="C50" s="21"/>
      <c r="D50" s="36"/>
      <c r="E50" s="21"/>
      <c r="F50" s="36"/>
      <c r="G50" s="21"/>
      <c r="H50" s="36"/>
      <c r="I50" s="46"/>
      <c r="J50" s="46"/>
      <c r="K50" s="22">
        <f t="shared" si="4"/>
      </c>
      <c r="L50" s="23">
        <f t="shared" si="5"/>
      </c>
      <c r="M50" s="22">
        <f t="shared" si="6"/>
      </c>
      <c r="N50" s="24">
        <f t="shared" si="7"/>
      </c>
      <c r="O50" s="221"/>
      <c r="P50" s="25"/>
      <c r="Q50" s="38"/>
      <c r="R50" s="8">
        <f>IF(Q50="",0,VLOOKUP(Q50,dbt!$B$6:$C$10,2,FALSE))</f>
        <v>0</v>
      </c>
      <c r="S50" s="8">
        <f>IF(F50="",0,VLOOKUP(F50,dbt!$D$6:$E$15,2,FALSE))</f>
        <v>0</v>
      </c>
      <c r="T50" s="22">
        <f>IF(G50="",0,VLOOKUP(G50,dbt!$F$6:$G$15,2,FALSE))</f>
        <v>0</v>
      </c>
      <c r="U50" s="69">
        <f>IF(F50="",0,INDEX(POINT!$E$8:$N$12,main!R50,main!S50))</f>
        <v>0</v>
      </c>
      <c r="V50" s="70">
        <f>IF(G50=0,0,INDEX(POINT!$E$18:$N$22,main!R50,main!T50))</f>
        <v>0</v>
      </c>
      <c r="W50" s="71">
        <f>IF(M50="",0,M50*POINT!$D$27)</f>
        <v>0</v>
      </c>
      <c r="X50" s="71">
        <f t="shared" si="8"/>
        <v>0</v>
      </c>
      <c r="Y50" s="26"/>
      <c r="Z50" s="27"/>
      <c r="AA50" s="42">
        <f t="shared" si="9"/>
        <v>0</v>
      </c>
      <c r="AB50" s="7">
        <f t="shared" si="10"/>
        <v>0</v>
      </c>
      <c r="AC50" s="7">
        <f t="shared" si="1"/>
        <v>0</v>
      </c>
      <c r="AD50" s="8"/>
      <c r="AE50" s="7">
        <f t="shared" si="11"/>
        <v>0</v>
      </c>
      <c r="AF50" s="44">
        <f t="shared" si="12"/>
        <v>0</v>
      </c>
      <c r="AG50" s="8"/>
      <c r="AH50" s="8"/>
      <c r="AI50" s="8"/>
      <c r="AJ50" s="28"/>
      <c r="AU50" s="1">
        <f t="shared" si="13"/>
        <v>0</v>
      </c>
      <c r="AV50" s="1">
        <f t="shared" si="14"/>
        <v>-100000</v>
      </c>
      <c r="AW50" s="1">
        <f t="shared" si="15"/>
        <v>-100000</v>
      </c>
      <c r="AX50" s="1">
        <f t="shared" si="16"/>
        <v>0</v>
      </c>
      <c r="AY50" s="1">
        <f t="shared" si="3"/>
        <v>-100000</v>
      </c>
      <c r="AZ50" s="1">
        <f t="shared" si="18"/>
        <v>-100000</v>
      </c>
      <c r="BA50" s="1">
        <f t="shared" si="18"/>
        <v>-100000</v>
      </c>
      <c r="BB50" s="1">
        <f t="shared" si="18"/>
        <v>-100000</v>
      </c>
      <c r="BC50" s="1">
        <f aca="true" t="shared" si="20" ref="BC50:BH59">IF($F50=BC$12,$P50,-100000)</f>
        <v>-100000</v>
      </c>
      <c r="BD50" s="1">
        <f t="shared" si="20"/>
        <v>-100000</v>
      </c>
      <c r="BE50" s="1">
        <f t="shared" si="20"/>
        <v>-100000</v>
      </c>
      <c r="BF50" s="1">
        <f t="shared" si="20"/>
        <v>-100000</v>
      </c>
      <c r="BG50" s="1">
        <f t="shared" si="20"/>
        <v>-100000</v>
      </c>
      <c r="BH50" s="1">
        <f t="shared" si="20"/>
        <v>-100000</v>
      </c>
    </row>
    <row r="51" spans="2:60" ht="13.5">
      <c r="B51" s="210"/>
      <c r="C51" s="21"/>
      <c r="D51" s="36"/>
      <c r="E51" s="21"/>
      <c r="F51" s="36"/>
      <c r="G51" s="21"/>
      <c r="H51" s="36"/>
      <c r="I51" s="46"/>
      <c r="J51" s="46"/>
      <c r="K51" s="22">
        <f t="shared" si="4"/>
      </c>
      <c r="L51" s="23">
        <f t="shared" si="5"/>
      </c>
      <c r="M51" s="22">
        <f t="shared" si="6"/>
      </c>
      <c r="N51" s="24">
        <f t="shared" si="7"/>
      </c>
      <c r="O51" s="221"/>
      <c r="P51" s="25"/>
      <c r="Q51" s="38"/>
      <c r="R51" s="8">
        <f>IF(Q51="",0,VLOOKUP(Q51,dbt!$B$6:$C$10,2,FALSE))</f>
        <v>0</v>
      </c>
      <c r="S51" s="8">
        <f>IF(F51="",0,VLOOKUP(F51,dbt!$D$6:$E$15,2,FALSE))</f>
        <v>0</v>
      </c>
      <c r="T51" s="22">
        <f>IF(G51="",0,VLOOKUP(G51,dbt!$F$6:$G$15,2,FALSE))</f>
        <v>0</v>
      </c>
      <c r="U51" s="69">
        <f>IF(F51="",0,INDEX(POINT!$E$8:$N$12,main!R51,main!S51))</f>
        <v>0</v>
      </c>
      <c r="V51" s="70">
        <f>IF(G51=0,0,INDEX(POINT!$E$18:$N$22,main!R51,main!T51))</f>
        <v>0</v>
      </c>
      <c r="W51" s="71">
        <f>IF(M51="",0,M51*POINT!$D$27)</f>
        <v>0</v>
      </c>
      <c r="X51" s="71">
        <f t="shared" si="8"/>
        <v>0</v>
      </c>
      <c r="Y51" s="26"/>
      <c r="Z51" s="27"/>
      <c r="AA51" s="42">
        <f t="shared" si="9"/>
        <v>0</v>
      </c>
      <c r="AB51" s="7">
        <f t="shared" si="10"/>
        <v>0</v>
      </c>
      <c r="AC51" s="7">
        <f t="shared" si="1"/>
        <v>0</v>
      </c>
      <c r="AD51" s="8"/>
      <c r="AE51" s="7">
        <f t="shared" si="11"/>
        <v>0</v>
      </c>
      <c r="AF51" s="44">
        <f t="shared" si="12"/>
        <v>0</v>
      </c>
      <c r="AG51" s="8"/>
      <c r="AH51" s="8"/>
      <c r="AI51" s="8"/>
      <c r="AJ51" s="28"/>
      <c r="AU51" s="1">
        <f t="shared" si="13"/>
        <v>0</v>
      </c>
      <c r="AV51" s="1">
        <f t="shared" si="14"/>
        <v>-100000</v>
      </c>
      <c r="AW51" s="1">
        <f t="shared" si="15"/>
        <v>-100000</v>
      </c>
      <c r="AX51" s="1">
        <f t="shared" si="16"/>
        <v>0</v>
      </c>
      <c r="AY51" s="1">
        <f t="shared" si="3"/>
        <v>-100000</v>
      </c>
      <c r="AZ51" s="1">
        <f aca="true" t="shared" si="21" ref="AZ51:BB70">IF($F51=AZ$12,$P51,-100000)</f>
        <v>-100000</v>
      </c>
      <c r="BA51" s="1">
        <f t="shared" si="21"/>
        <v>-100000</v>
      </c>
      <c r="BB51" s="1">
        <f t="shared" si="21"/>
        <v>-100000</v>
      </c>
      <c r="BC51" s="1">
        <f t="shared" si="20"/>
        <v>-100000</v>
      </c>
      <c r="BD51" s="1">
        <f t="shared" si="20"/>
        <v>-100000</v>
      </c>
      <c r="BE51" s="1">
        <f t="shared" si="20"/>
        <v>-100000</v>
      </c>
      <c r="BF51" s="1">
        <f t="shared" si="20"/>
        <v>-100000</v>
      </c>
      <c r="BG51" s="1">
        <f t="shared" si="20"/>
        <v>-100000</v>
      </c>
      <c r="BH51" s="1">
        <f t="shared" si="20"/>
        <v>-100000</v>
      </c>
    </row>
    <row r="52" spans="2:60" ht="13.5">
      <c r="B52" s="210"/>
      <c r="C52" s="21"/>
      <c r="D52" s="36"/>
      <c r="E52" s="21"/>
      <c r="F52" s="36"/>
      <c r="G52" s="21"/>
      <c r="H52" s="36"/>
      <c r="I52" s="46"/>
      <c r="J52" s="46"/>
      <c r="K52" s="22">
        <f t="shared" si="4"/>
      </c>
      <c r="L52" s="23">
        <f t="shared" si="5"/>
      </c>
      <c r="M52" s="22">
        <f t="shared" si="6"/>
      </c>
      <c r="N52" s="24">
        <f t="shared" si="7"/>
      </c>
      <c r="O52" s="221"/>
      <c r="P52" s="25"/>
      <c r="Q52" s="38"/>
      <c r="R52" s="8">
        <f>IF(Q52="",0,VLOOKUP(Q52,dbt!$B$6:$C$10,2,FALSE))</f>
        <v>0</v>
      </c>
      <c r="S52" s="8">
        <f>IF(F52="",0,VLOOKUP(F52,dbt!$D$6:$E$15,2,FALSE))</f>
        <v>0</v>
      </c>
      <c r="T52" s="22">
        <f>IF(G52="",0,VLOOKUP(G52,dbt!$F$6:$G$15,2,FALSE))</f>
        <v>0</v>
      </c>
      <c r="U52" s="69">
        <f>IF(F52="",0,INDEX(POINT!$E$8:$N$12,main!R52,main!S52))</f>
        <v>0</v>
      </c>
      <c r="V52" s="70">
        <f>IF(G52=0,0,INDEX(POINT!$E$18:$N$22,main!R52,main!T52))</f>
        <v>0</v>
      </c>
      <c r="W52" s="71">
        <f>IF(M52="",0,M52*POINT!$D$27)</f>
        <v>0</v>
      </c>
      <c r="X52" s="71">
        <f t="shared" si="8"/>
        <v>0</v>
      </c>
      <c r="Y52" s="26"/>
      <c r="Z52" s="27"/>
      <c r="AA52" s="42">
        <f t="shared" si="9"/>
        <v>0</v>
      </c>
      <c r="AB52" s="7">
        <f t="shared" si="10"/>
        <v>0</v>
      </c>
      <c r="AC52" s="7">
        <f t="shared" si="1"/>
        <v>0</v>
      </c>
      <c r="AD52" s="8"/>
      <c r="AE52" s="7">
        <f t="shared" si="11"/>
        <v>0</v>
      </c>
      <c r="AF52" s="44">
        <f t="shared" si="12"/>
        <v>0</v>
      </c>
      <c r="AG52" s="8"/>
      <c r="AH52" s="8"/>
      <c r="AI52" s="8"/>
      <c r="AJ52" s="28"/>
      <c r="AU52" s="1">
        <f t="shared" si="13"/>
        <v>0</v>
      </c>
      <c r="AV52" s="1">
        <f t="shared" si="14"/>
        <v>-100000</v>
      </c>
      <c r="AW52" s="1">
        <f t="shared" si="15"/>
        <v>-100000</v>
      </c>
      <c r="AX52" s="1">
        <f t="shared" si="16"/>
        <v>0</v>
      </c>
      <c r="AY52" s="1">
        <f t="shared" si="3"/>
        <v>-100000</v>
      </c>
      <c r="AZ52" s="1">
        <f t="shared" si="21"/>
        <v>-100000</v>
      </c>
      <c r="BA52" s="1">
        <f t="shared" si="21"/>
        <v>-100000</v>
      </c>
      <c r="BB52" s="1">
        <f t="shared" si="21"/>
        <v>-100000</v>
      </c>
      <c r="BC52" s="1">
        <f t="shared" si="20"/>
        <v>-100000</v>
      </c>
      <c r="BD52" s="1">
        <f t="shared" si="20"/>
        <v>-100000</v>
      </c>
      <c r="BE52" s="1">
        <f t="shared" si="20"/>
        <v>-100000</v>
      </c>
      <c r="BF52" s="1">
        <f t="shared" si="20"/>
        <v>-100000</v>
      </c>
      <c r="BG52" s="1">
        <f t="shared" si="20"/>
        <v>-100000</v>
      </c>
      <c r="BH52" s="1">
        <f t="shared" si="20"/>
        <v>-100000</v>
      </c>
    </row>
    <row r="53" spans="2:60" ht="13.5">
      <c r="B53" s="210"/>
      <c r="C53" s="21"/>
      <c r="D53" s="36"/>
      <c r="E53" s="21"/>
      <c r="F53" s="36"/>
      <c r="G53" s="21"/>
      <c r="H53" s="36"/>
      <c r="I53" s="46"/>
      <c r="J53" s="46"/>
      <c r="K53" s="22">
        <f t="shared" si="4"/>
      </c>
      <c r="L53" s="23">
        <f t="shared" si="5"/>
      </c>
      <c r="M53" s="22">
        <f t="shared" si="6"/>
      </c>
      <c r="N53" s="24">
        <f t="shared" si="7"/>
      </c>
      <c r="O53" s="221"/>
      <c r="P53" s="25"/>
      <c r="Q53" s="38"/>
      <c r="R53" s="8">
        <f>IF(Q53="",0,VLOOKUP(Q53,dbt!$B$6:$C$10,2,FALSE))</f>
        <v>0</v>
      </c>
      <c r="S53" s="8">
        <f>IF(F53="",0,VLOOKUP(F53,dbt!$D$6:$E$15,2,FALSE))</f>
        <v>0</v>
      </c>
      <c r="T53" s="22">
        <f>IF(G53="",0,VLOOKUP(G53,dbt!$F$6:$G$15,2,FALSE))</f>
        <v>0</v>
      </c>
      <c r="U53" s="69">
        <f>IF(F53="",0,INDEX(POINT!$E$8:$N$12,main!R53,main!S53))</f>
        <v>0</v>
      </c>
      <c r="V53" s="70">
        <f>IF(G53=0,0,INDEX(POINT!$E$18:$N$22,main!R53,main!T53))</f>
        <v>0</v>
      </c>
      <c r="W53" s="71">
        <f>IF(M53="",0,M53*POINT!$D$27)</f>
        <v>0</v>
      </c>
      <c r="X53" s="71">
        <f t="shared" si="8"/>
        <v>0</v>
      </c>
      <c r="Y53" s="26"/>
      <c r="Z53" s="27"/>
      <c r="AA53" s="42">
        <f t="shared" si="9"/>
        <v>0</v>
      </c>
      <c r="AB53" s="7">
        <f t="shared" si="10"/>
        <v>0</v>
      </c>
      <c r="AC53" s="7">
        <f t="shared" si="1"/>
        <v>0</v>
      </c>
      <c r="AD53" s="8"/>
      <c r="AE53" s="7">
        <f t="shared" si="11"/>
        <v>0</v>
      </c>
      <c r="AF53" s="44">
        <f t="shared" si="12"/>
        <v>0</v>
      </c>
      <c r="AG53" s="8"/>
      <c r="AH53" s="8"/>
      <c r="AI53" s="8"/>
      <c r="AJ53" s="28"/>
      <c r="AU53" s="1">
        <f t="shared" si="13"/>
        <v>0</v>
      </c>
      <c r="AV53" s="1">
        <f t="shared" si="14"/>
        <v>-100000</v>
      </c>
      <c r="AW53" s="1">
        <f t="shared" si="15"/>
        <v>-100000</v>
      </c>
      <c r="AX53" s="1">
        <f t="shared" si="16"/>
        <v>0</v>
      </c>
      <c r="AY53" s="1">
        <f t="shared" si="3"/>
        <v>-100000</v>
      </c>
      <c r="AZ53" s="1">
        <f t="shared" si="21"/>
        <v>-100000</v>
      </c>
      <c r="BA53" s="1">
        <f t="shared" si="21"/>
        <v>-100000</v>
      </c>
      <c r="BB53" s="1">
        <f t="shared" si="21"/>
        <v>-100000</v>
      </c>
      <c r="BC53" s="1">
        <f t="shared" si="20"/>
        <v>-100000</v>
      </c>
      <c r="BD53" s="1">
        <f t="shared" si="20"/>
        <v>-100000</v>
      </c>
      <c r="BE53" s="1">
        <f t="shared" si="20"/>
        <v>-100000</v>
      </c>
      <c r="BF53" s="1">
        <f t="shared" si="20"/>
        <v>-100000</v>
      </c>
      <c r="BG53" s="1">
        <f t="shared" si="20"/>
        <v>-100000</v>
      </c>
      <c r="BH53" s="1">
        <f t="shared" si="20"/>
        <v>-100000</v>
      </c>
    </row>
    <row r="54" spans="2:60" ht="13.5">
      <c r="B54" s="210"/>
      <c r="C54" s="21"/>
      <c r="D54" s="36"/>
      <c r="E54" s="21"/>
      <c r="F54" s="36"/>
      <c r="G54" s="21"/>
      <c r="H54" s="36"/>
      <c r="I54" s="46"/>
      <c r="J54" s="46"/>
      <c r="K54" s="22">
        <f t="shared" si="4"/>
      </c>
      <c r="L54" s="23">
        <f t="shared" si="5"/>
      </c>
      <c r="M54" s="22">
        <f t="shared" si="6"/>
      </c>
      <c r="N54" s="24">
        <f t="shared" si="7"/>
      </c>
      <c r="O54" s="221"/>
      <c r="P54" s="25"/>
      <c r="Q54" s="38"/>
      <c r="R54" s="8">
        <f>IF(Q54="",0,VLOOKUP(Q54,dbt!$B$6:$C$10,2,FALSE))</f>
        <v>0</v>
      </c>
      <c r="S54" s="8">
        <f>IF(F54="",0,VLOOKUP(F54,dbt!$D$6:$E$15,2,FALSE))</f>
        <v>0</v>
      </c>
      <c r="T54" s="22">
        <f>IF(G54="",0,VLOOKUP(G54,dbt!$F$6:$G$15,2,FALSE))</f>
        <v>0</v>
      </c>
      <c r="U54" s="69">
        <f>IF(F54="",0,INDEX(POINT!$E$8:$N$12,main!R54,main!S54))</f>
        <v>0</v>
      </c>
      <c r="V54" s="70">
        <f>IF(G54=0,0,INDEX(POINT!$E$18:$N$22,main!R54,main!T54))</f>
        <v>0</v>
      </c>
      <c r="W54" s="71">
        <f>IF(M54="",0,M54*POINT!$D$27)</f>
        <v>0</v>
      </c>
      <c r="X54" s="71">
        <f t="shared" si="8"/>
        <v>0</v>
      </c>
      <c r="Y54" s="26"/>
      <c r="Z54" s="27"/>
      <c r="AA54" s="42">
        <f t="shared" si="9"/>
        <v>0</v>
      </c>
      <c r="AB54" s="7">
        <f t="shared" si="10"/>
        <v>0</v>
      </c>
      <c r="AC54" s="7">
        <f t="shared" si="1"/>
        <v>0</v>
      </c>
      <c r="AD54" s="8"/>
      <c r="AE54" s="7">
        <f t="shared" si="11"/>
        <v>0</v>
      </c>
      <c r="AF54" s="44">
        <f t="shared" si="12"/>
        <v>0</v>
      </c>
      <c r="AG54" s="8"/>
      <c r="AH54" s="8"/>
      <c r="AI54" s="8"/>
      <c r="AJ54" s="28"/>
      <c r="AU54" s="1">
        <f t="shared" si="13"/>
        <v>0</v>
      </c>
      <c r="AV54" s="1">
        <f t="shared" si="14"/>
        <v>-100000</v>
      </c>
      <c r="AW54" s="1">
        <f t="shared" si="15"/>
        <v>-100000</v>
      </c>
      <c r="AX54" s="1">
        <f t="shared" si="16"/>
        <v>0</v>
      </c>
      <c r="AY54" s="1">
        <f t="shared" si="3"/>
        <v>-100000</v>
      </c>
      <c r="AZ54" s="1">
        <f t="shared" si="21"/>
        <v>-100000</v>
      </c>
      <c r="BA54" s="1">
        <f t="shared" si="21"/>
        <v>-100000</v>
      </c>
      <c r="BB54" s="1">
        <f t="shared" si="21"/>
        <v>-100000</v>
      </c>
      <c r="BC54" s="1">
        <f t="shared" si="20"/>
        <v>-100000</v>
      </c>
      <c r="BD54" s="1">
        <f t="shared" si="20"/>
        <v>-100000</v>
      </c>
      <c r="BE54" s="1">
        <f t="shared" si="20"/>
        <v>-100000</v>
      </c>
      <c r="BF54" s="1">
        <f t="shared" si="20"/>
        <v>-100000</v>
      </c>
      <c r="BG54" s="1">
        <f t="shared" si="20"/>
        <v>-100000</v>
      </c>
      <c r="BH54" s="1">
        <f t="shared" si="20"/>
        <v>-100000</v>
      </c>
    </row>
    <row r="55" spans="2:60" ht="13.5">
      <c r="B55" s="210"/>
      <c r="C55" s="21"/>
      <c r="D55" s="36"/>
      <c r="E55" s="21"/>
      <c r="F55" s="36"/>
      <c r="G55" s="21"/>
      <c r="H55" s="36"/>
      <c r="I55" s="46"/>
      <c r="J55" s="46"/>
      <c r="K55" s="22">
        <f t="shared" si="4"/>
      </c>
      <c r="L55" s="23">
        <f t="shared" si="5"/>
      </c>
      <c r="M55" s="22">
        <f t="shared" si="6"/>
      </c>
      <c r="N55" s="24">
        <f t="shared" si="7"/>
      </c>
      <c r="O55" s="221"/>
      <c r="P55" s="25"/>
      <c r="Q55" s="38"/>
      <c r="R55" s="8">
        <f>IF(Q55="",0,VLOOKUP(Q55,dbt!$B$6:$C$10,2,FALSE))</f>
        <v>0</v>
      </c>
      <c r="S55" s="8">
        <f>IF(F55="",0,VLOOKUP(F55,dbt!$D$6:$E$15,2,FALSE))</f>
        <v>0</v>
      </c>
      <c r="T55" s="22">
        <f>IF(G55="",0,VLOOKUP(G55,dbt!$F$6:$G$15,2,FALSE))</f>
        <v>0</v>
      </c>
      <c r="U55" s="69">
        <f>IF(F55="",0,INDEX(POINT!$E$8:$N$12,main!R55,main!S55))</f>
        <v>0</v>
      </c>
      <c r="V55" s="70">
        <f>IF(G55=0,0,INDEX(POINT!$E$18:$N$22,main!R55,main!T55))</f>
        <v>0</v>
      </c>
      <c r="W55" s="71">
        <f>IF(M55="",0,M55*POINT!$D$27)</f>
        <v>0</v>
      </c>
      <c r="X55" s="71">
        <f t="shared" si="8"/>
        <v>0</v>
      </c>
      <c r="Y55" s="26"/>
      <c r="Z55" s="27"/>
      <c r="AA55" s="42">
        <f t="shared" si="9"/>
        <v>0</v>
      </c>
      <c r="AB55" s="7">
        <f t="shared" si="10"/>
        <v>0</v>
      </c>
      <c r="AC55" s="7">
        <f t="shared" si="1"/>
        <v>0</v>
      </c>
      <c r="AD55" s="8"/>
      <c r="AE55" s="7">
        <f t="shared" si="11"/>
        <v>0</v>
      </c>
      <c r="AF55" s="44">
        <f t="shared" si="12"/>
        <v>0</v>
      </c>
      <c r="AG55" s="8"/>
      <c r="AH55" s="8"/>
      <c r="AI55" s="8"/>
      <c r="AJ55" s="28"/>
      <c r="AU55" s="1">
        <f t="shared" si="13"/>
        <v>0</v>
      </c>
      <c r="AV55" s="1">
        <f t="shared" si="14"/>
        <v>-100000</v>
      </c>
      <c r="AW55" s="1">
        <f t="shared" si="15"/>
        <v>-100000</v>
      </c>
      <c r="AX55" s="1">
        <f t="shared" si="16"/>
        <v>0</v>
      </c>
      <c r="AY55" s="1">
        <f t="shared" si="3"/>
        <v>-100000</v>
      </c>
      <c r="AZ55" s="1">
        <f t="shared" si="21"/>
        <v>-100000</v>
      </c>
      <c r="BA55" s="1">
        <f t="shared" si="21"/>
        <v>-100000</v>
      </c>
      <c r="BB55" s="1">
        <f t="shared" si="21"/>
        <v>-100000</v>
      </c>
      <c r="BC55" s="1">
        <f t="shared" si="20"/>
        <v>-100000</v>
      </c>
      <c r="BD55" s="1">
        <f t="shared" si="20"/>
        <v>-100000</v>
      </c>
      <c r="BE55" s="1">
        <f t="shared" si="20"/>
        <v>-100000</v>
      </c>
      <c r="BF55" s="1">
        <f t="shared" si="20"/>
        <v>-100000</v>
      </c>
      <c r="BG55" s="1">
        <f t="shared" si="20"/>
        <v>-100000</v>
      </c>
      <c r="BH55" s="1">
        <f t="shared" si="20"/>
        <v>-100000</v>
      </c>
    </row>
    <row r="56" spans="2:60" ht="13.5">
      <c r="B56" s="210"/>
      <c r="C56" s="21"/>
      <c r="D56" s="36"/>
      <c r="E56" s="21"/>
      <c r="F56" s="36"/>
      <c r="G56" s="21"/>
      <c r="H56" s="36"/>
      <c r="I56" s="46"/>
      <c r="J56" s="46"/>
      <c r="K56" s="22">
        <f t="shared" si="4"/>
      </c>
      <c r="L56" s="23">
        <f t="shared" si="5"/>
      </c>
      <c r="M56" s="22">
        <f t="shared" si="6"/>
      </c>
      <c r="N56" s="24">
        <f t="shared" si="7"/>
      </c>
      <c r="O56" s="221"/>
      <c r="P56" s="25"/>
      <c r="Q56" s="38"/>
      <c r="R56" s="8">
        <f>IF(Q56="",0,VLOOKUP(Q56,dbt!$B$6:$C$10,2,FALSE))</f>
        <v>0</v>
      </c>
      <c r="S56" s="8">
        <f>IF(F56="",0,VLOOKUP(F56,dbt!$D$6:$E$15,2,FALSE))</f>
        <v>0</v>
      </c>
      <c r="T56" s="22">
        <f>IF(G56="",0,VLOOKUP(G56,dbt!$F$6:$G$15,2,FALSE))</f>
        <v>0</v>
      </c>
      <c r="U56" s="69">
        <f>IF(F56="",0,INDEX(POINT!$E$8:$N$12,main!R56,main!S56))</f>
        <v>0</v>
      </c>
      <c r="V56" s="70">
        <f>IF(G56=0,0,INDEX(POINT!$E$18:$N$22,main!R56,main!T56))</f>
        <v>0</v>
      </c>
      <c r="W56" s="71">
        <f>IF(M56="",0,M56*POINT!$D$27)</f>
        <v>0</v>
      </c>
      <c r="X56" s="71">
        <f t="shared" si="8"/>
        <v>0</v>
      </c>
      <c r="Y56" s="26"/>
      <c r="Z56" s="27"/>
      <c r="AA56" s="42">
        <f t="shared" si="9"/>
        <v>0</v>
      </c>
      <c r="AB56" s="7">
        <f t="shared" si="10"/>
        <v>0</v>
      </c>
      <c r="AC56" s="7">
        <f t="shared" si="1"/>
        <v>0</v>
      </c>
      <c r="AD56" s="8"/>
      <c r="AE56" s="7">
        <f t="shared" si="11"/>
        <v>0</v>
      </c>
      <c r="AF56" s="44">
        <f t="shared" si="12"/>
        <v>0</v>
      </c>
      <c r="AG56" s="8"/>
      <c r="AH56" s="8"/>
      <c r="AI56" s="8"/>
      <c r="AJ56" s="28"/>
      <c r="AU56" s="1">
        <f t="shared" si="13"/>
        <v>0</v>
      </c>
      <c r="AV56" s="1">
        <f t="shared" si="14"/>
        <v>-100000</v>
      </c>
      <c r="AW56" s="1">
        <f t="shared" si="15"/>
        <v>-100000</v>
      </c>
      <c r="AX56" s="1">
        <f t="shared" si="16"/>
        <v>0</v>
      </c>
      <c r="AY56" s="1">
        <f t="shared" si="3"/>
        <v>-100000</v>
      </c>
      <c r="AZ56" s="1">
        <f t="shared" si="21"/>
        <v>-100000</v>
      </c>
      <c r="BA56" s="1">
        <f t="shared" si="21"/>
        <v>-100000</v>
      </c>
      <c r="BB56" s="1">
        <f t="shared" si="21"/>
        <v>-100000</v>
      </c>
      <c r="BC56" s="1">
        <f t="shared" si="20"/>
        <v>-100000</v>
      </c>
      <c r="BD56" s="1">
        <f t="shared" si="20"/>
        <v>-100000</v>
      </c>
      <c r="BE56" s="1">
        <f t="shared" si="20"/>
        <v>-100000</v>
      </c>
      <c r="BF56" s="1">
        <f t="shared" si="20"/>
        <v>-100000</v>
      </c>
      <c r="BG56" s="1">
        <f t="shared" si="20"/>
        <v>-100000</v>
      </c>
      <c r="BH56" s="1">
        <f t="shared" si="20"/>
        <v>-100000</v>
      </c>
    </row>
    <row r="57" spans="2:60" ht="13.5">
      <c r="B57" s="210"/>
      <c r="C57" s="21"/>
      <c r="D57" s="36"/>
      <c r="E57" s="21"/>
      <c r="F57" s="36"/>
      <c r="G57" s="21"/>
      <c r="H57" s="36"/>
      <c r="I57" s="46"/>
      <c r="J57" s="46"/>
      <c r="K57" s="22">
        <f t="shared" si="4"/>
      </c>
      <c r="L57" s="23">
        <f t="shared" si="5"/>
      </c>
      <c r="M57" s="22">
        <f t="shared" si="6"/>
      </c>
      <c r="N57" s="24">
        <f t="shared" si="7"/>
      </c>
      <c r="O57" s="221"/>
      <c r="P57" s="25"/>
      <c r="Q57" s="38"/>
      <c r="R57" s="8">
        <f>IF(Q57="",0,VLOOKUP(Q57,dbt!$B$6:$C$10,2,FALSE))</f>
        <v>0</v>
      </c>
      <c r="S57" s="8">
        <f>IF(F57="",0,VLOOKUP(F57,dbt!$D$6:$E$15,2,FALSE))</f>
        <v>0</v>
      </c>
      <c r="T57" s="22">
        <f>IF(G57="",0,VLOOKUP(G57,dbt!$F$6:$G$15,2,FALSE))</f>
        <v>0</v>
      </c>
      <c r="U57" s="69">
        <f>IF(F57="",0,INDEX(POINT!$E$8:$N$12,main!R57,main!S57))</f>
        <v>0</v>
      </c>
      <c r="V57" s="70">
        <f>IF(G57=0,0,INDEX(POINT!$E$18:$N$22,main!R57,main!T57))</f>
        <v>0</v>
      </c>
      <c r="W57" s="71">
        <f>IF(M57="",0,M57*POINT!$D$27)</f>
        <v>0</v>
      </c>
      <c r="X57" s="71">
        <f t="shared" si="8"/>
        <v>0</v>
      </c>
      <c r="Y57" s="26"/>
      <c r="Z57" s="27"/>
      <c r="AA57" s="42">
        <f t="shared" si="9"/>
        <v>0</v>
      </c>
      <c r="AB57" s="7">
        <f t="shared" si="10"/>
        <v>0</v>
      </c>
      <c r="AC57" s="7">
        <f t="shared" si="1"/>
        <v>0</v>
      </c>
      <c r="AD57" s="8"/>
      <c r="AE57" s="7">
        <f t="shared" si="11"/>
        <v>0</v>
      </c>
      <c r="AF57" s="44">
        <f t="shared" si="12"/>
        <v>0</v>
      </c>
      <c r="AG57" s="8"/>
      <c r="AH57" s="8"/>
      <c r="AI57" s="8"/>
      <c r="AJ57" s="28"/>
      <c r="AU57" s="1">
        <f t="shared" si="13"/>
        <v>0</v>
      </c>
      <c r="AV57" s="1">
        <f t="shared" si="14"/>
        <v>-100000</v>
      </c>
      <c r="AW57" s="1">
        <f t="shared" si="15"/>
        <v>-100000</v>
      </c>
      <c r="AX57" s="1">
        <f t="shared" si="16"/>
        <v>0</v>
      </c>
      <c r="AY57" s="1">
        <f t="shared" si="3"/>
        <v>-100000</v>
      </c>
      <c r="AZ57" s="1">
        <f t="shared" si="21"/>
        <v>-100000</v>
      </c>
      <c r="BA57" s="1">
        <f t="shared" si="21"/>
        <v>-100000</v>
      </c>
      <c r="BB57" s="1">
        <f t="shared" si="21"/>
        <v>-100000</v>
      </c>
      <c r="BC57" s="1">
        <f t="shared" si="20"/>
        <v>-100000</v>
      </c>
      <c r="BD57" s="1">
        <f t="shared" si="20"/>
        <v>-100000</v>
      </c>
      <c r="BE57" s="1">
        <f t="shared" si="20"/>
        <v>-100000</v>
      </c>
      <c r="BF57" s="1">
        <f t="shared" si="20"/>
        <v>-100000</v>
      </c>
      <c r="BG57" s="1">
        <f t="shared" si="20"/>
        <v>-100000</v>
      </c>
      <c r="BH57" s="1">
        <f t="shared" si="20"/>
        <v>-100000</v>
      </c>
    </row>
    <row r="58" spans="2:60" ht="13.5">
      <c r="B58" s="210"/>
      <c r="C58" s="21"/>
      <c r="D58" s="36"/>
      <c r="E58" s="21"/>
      <c r="F58" s="36"/>
      <c r="G58" s="21"/>
      <c r="H58" s="36"/>
      <c r="I58" s="46"/>
      <c r="J58" s="46"/>
      <c r="K58" s="22">
        <f t="shared" si="4"/>
      </c>
      <c r="L58" s="23">
        <f t="shared" si="5"/>
      </c>
      <c r="M58" s="22">
        <f t="shared" si="6"/>
      </c>
      <c r="N58" s="24">
        <f t="shared" si="7"/>
      </c>
      <c r="O58" s="221"/>
      <c r="P58" s="25"/>
      <c r="Q58" s="38"/>
      <c r="R58" s="8">
        <f>IF(Q58="",0,VLOOKUP(Q58,dbt!$B$6:$C$10,2,FALSE))</f>
        <v>0</v>
      </c>
      <c r="S58" s="8">
        <f>IF(F58="",0,VLOOKUP(F58,dbt!$D$6:$E$15,2,FALSE))</f>
        <v>0</v>
      </c>
      <c r="T58" s="22">
        <f>IF(G58="",0,VLOOKUP(G58,dbt!$F$6:$G$15,2,FALSE))</f>
        <v>0</v>
      </c>
      <c r="U58" s="69">
        <f>IF(F58="",0,INDEX(POINT!$E$8:$N$12,main!R58,main!S58))</f>
        <v>0</v>
      </c>
      <c r="V58" s="70">
        <f>IF(G58=0,0,INDEX(POINT!$E$18:$N$22,main!R58,main!T58))</f>
        <v>0</v>
      </c>
      <c r="W58" s="71">
        <f>IF(M58="",0,M58*POINT!$D$27)</f>
        <v>0</v>
      </c>
      <c r="X58" s="71">
        <f t="shared" si="8"/>
        <v>0</v>
      </c>
      <c r="Y58" s="26"/>
      <c r="Z58" s="27"/>
      <c r="AA58" s="42">
        <f t="shared" si="9"/>
        <v>0</v>
      </c>
      <c r="AB58" s="7">
        <f t="shared" si="10"/>
        <v>0</v>
      </c>
      <c r="AC58" s="7">
        <f t="shared" si="1"/>
        <v>0</v>
      </c>
      <c r="AD58" s="8"/>
      <c r="AE58" s="7">
        <f t="shared" si="11"/>
        <v>0</v>
      </c>
      <c r="AF58" s="44">
        <f t="shared" si="12"/>
        <v>0</v>
      </c>
      <c r="AG58" s="8"/>
      <c r="AH58" s="8"/>
      <c r="AI58" s="8"/>
      <c r="AJ58" s="28"/>
      <c r="AU58" s="1">
        <f t="shared" si="13"/>
        <v>0</v>
      </c>
      <c r="AV58" s="1">
        <f t="shared" si="14"/>
        <v>-100000</v>
      </c>
      <c r="AW58" s="1">
        <f t="shared" si="15"/>
        <v>-100000</v>
      </c>
      <c r="AX58" s="1">
        <f t="shared" si="16"/>
        <v>0</v>
      </c>
      <c r="AY58" s="1">
        <f t="shared" si="3"/>
        <v>-100000</v>
      </c>
      <c r="AZ58" s="1">
        <f t="shared" si="21"/>
        <v>-100000</v>
      </c>
      <c r="BA58" s="1">
        <f t="shared" si="21"/>
        <v>-100000</v>
      </c>
      <c r="BB58" s="1">
        <f t="shared" si="21"/>
        <v>-100000</v>
      </c>
      <c r="BC58" s="1">
        <f t="shared" si="20"/>
        <v>-100000</v>
      </c>
      <c r="BD58" s="1">
        <f t="shared" si="20"/>
        <v>-100000</v>
      </c>
      <c r="BE58" s="1">
        <f t="shared" si="20"/>
        <v>-100000</v>
      </c>
      <c r="BF58" s="1">
        <f t="shared" si="20"/>
        <v>-100000</v>
      </c>
      <c r="BG58" s="1">
        <f t="shared" si="20"/>
        <v>-100000</v>
      </c>
      <c r="BH58" s="1">
        <f t="shared" si="20"/>
        <v>-100000</v>
      </c>
    </row>
    <row r="59" spans="2:60" ht="13.5">
      <c r="B59" s="210"/>
      <c r="C59" s="21"/>
      <c r="D59" s="36"/>
      <c r="E59" s="21"/>
      <c r="F59" s="36"/>
      <c r="G59" s="21"/>
      <c r="H59" s="36"/>
      <c r="I59" s="46"/>
      <c r="J59" s="46"/>
      <c r="K59" s="22">
        <f t="shared" si="4"/>
      </c>
      <c r="L59" s="23">
        <f t="shared" si="5"/>
      </c>
      <c r="M59" s="22">
        <f t="shared" si="6"/>
      </c>
      <c r="N59" s="24">
        <f t="shared" si="7"/>
      </c>
      <c r="O59" s="221"/>
      <c r="P59" s="25"/>
      <c r="Q59" s="38"/>
      <c r="R59" s="8">
        <f>IF(Q59="",0,VLOOKUP(Q59,dbt!$B$6:$C$10,2,FALSE))</f>
        <v>0</v>
      </c>
      <c r="S59" s="8">
        <f>IF(F59="",0,VLOOKUP(F59,dbt!$D$6:$E$15,2,FALSE))</f>
        <v>0</v>
      </c>
      <c r="T59" s="22">
        <f>IF(G59="",0,VLOOKUP(G59,dbt!$F$6:$G$15,2,FALSE))</f>
        <v>0</v>
      </c>
      <c r="U59" s="69">
        <f>IF(F59="",0,INDEX(POINT!$E$8:$N$12,main!R59,main!S59))</f>
        <v>0</v>
      </c>
      <c r="V59" s="70">
        <f>IF(G59=0,0,INDEX(POINT!$E$18:$N$22,main!R59,main!T59))</f>
        <v>0</v>
      </c>
      <c r="W59" s="71">
        <f>IF(M59="",0,M59*POINT!$D$27)</f>
        <v>0</v>
      </c>
      <c r="X59" s="71">
        <f t="shared" si="8"/>
        <v>0</v>
      </c>
      <c r="Y59" s="26"/>
      <c r="Z59" s="27"/>
      <c r="AA59" s="42">
        <f t="shared" si="9"/>
        <v>0</v>
      </c>
      <c r="AB59" s="7">
        <f t="shared" si="10"/>
        <v>0</v>
      </c>
      <c r="AC59" s="7">
        <f t="shared" si="1"/>
        <v>0</v>
      </c>
      <c r="AD59" s="8"/>
      <c r="AE59" s="7">
        <f t="shared" si="11"/>
        <v>0</v>
      </c>
      <c r="AF59" s="44">
        <f t="shared" si="12"/>
        <v>0</v>
      </c>
      <c r="AG59" s="8"/>
      <c r="AH59" s="8"/>
      <c r="AI59" s="8"/>
      <c r="AJ59" s="28"/>
      <c r="AU59" s="1">
        <f t="shared" si="13"/>
        <v>0</v>
      </c>
      <c r="AV59" s="1">
        <f t="shared" si="14"/>
        <v>-100000</v>
      </c>
      <c r="AW59" s="1">
        <f t="shared" si="15"/>
        <v>-100000</v>
      </c>
      <c r="AX59" s="1">
        <f t="shared" si="16"/>
        <v>0</v>
      </c>
      <c r="AY59" s="1">
        <f t="shared" si="3"/>
        <v>-100000</v>
      </c>
      <c r="AZ59" s="1">
        <f t="shared" si="21"/>
        <v>-100000</v>
      </c>
      <c r="BA59" s="1">
        <f t="shared" si="21"/>
        <v>-100000</v>
      </c>
      <c r="BB59" s="1">
        <f t="shared" si="21"/>
        <v>-100000</v>
      </c>
      <c r="BC59" s="1">
        <f t="shared" si="20"/>
        <v>-100000</v>
      </c>
      <c r="BD59" s="1">
        <f t="shared" si="20"/>
        <v>-100000</v>
      </c>
      <c r="BE59" s="1">
        <f t="shared" si="20"/>
        <v>-100000</v>
      </c>
      <c r="BF59" s="1">
        <f t="shared" si="20"/>
        <v>-100000</v>
      </c>
      <c r="BG59" s="1">
        <f t="shared" si="20"/>
        <v>-100000</v>
      </c>
      <c r="BH59" s="1">
        <f t="shared" si="20"/>
        <v>-100000</v>
      </c>
    </row>
    <row r="60" spans="2:60" ht="13.5">
      <c r="B60" s="210"/>
      <c r="C60" s="21"/>
      <c r="D60" s="36"/>
      <c r="E60" s="21"/>
      <c r="F60" s="36"/>
      <c r="G60" s="21"/>
      <c r="H60" s="36"/>
      <c r="I60" s="46"/>
      <c r="J60" s="46"/>
      <c r="K60" s="22">
        <f t="shared" si="4"/>
      </c>
      <c r="L60" s="23">
        <f t="shared" si="5"/>
      </c>
      <c r="M60" s="22">
        <f t="shared" si="6"/>
      </c>
      <c r="N60" s="24">
        <f t="shared" si="7"/>
      </c>
      <c r="O60" s="221"/>
      <c r="P60" s="25"/>
      <c r="Q60" s="38"/>
      <c r="R60" s="8">
        <f>IF(Q60="",0,VLOOKUP(Q60,dbt!$B$6:$C$10,2,FALSE))</f>
        <v>0</v>
      </c>
      <c r="S60" s="8">
        <f>IF(F60="",0,VLOOKUP(F60,dbt!$D$6:$E$15,2,FALSE))</f>
        <v>0</v>
      </c>
      <c r="T60" s="22">
        <f>IF(G60="",0,VLOOKUP(G60,dbt!$F$6:$G$15,2,FALSE))</f>
        <v>0</v>
      </c>
      <c r="U60" s="69">
        <f>IF(F60="",0,INDEX(POINT!$E$8:$N$12,main!R60,main!S60))</f>
        <v>0</v>
      </c>
      <c r="V60" s="70">
        <f>IF(G60=0,0,INDEX(POINT!$E$18:$N$22,main!R60,main!T60))</f>
        <v>0</v>
      </c>
      <c r="W60" s="71">
        <f>IF(M60="",0,M60*POINT!$D$27)</f>
        <v>0</v>
      </c>
      <c r="X60" s="71">
        <f t="shared" si="8"/>
        <v>0</v>
      </c>
      <c r="Y60" s="26"/>
      <c r="Z60" s="27"/>
      <c r="AA60" s="42">
        <f t="shared" si="9"/>
        <v>0</v>
      </c>
      <c r="AB60" s="7">
        <f t="shared" si="10"/>
        <v>0</v>
      </c>
      <c r="AC60" s="7">
        <f t="shared" si="1"/>
        <v>0</v>
      </c>
      <c r="AD60" s="8"/>
      <c r="AE60" s="7">
        <f t="shared" si="11"/>
        <v>0</v>
      </c>
      <c r="AF60" s="44">
        <f t="shared" si="12"/>
        <v>0</v>
      </c>
      <c r="AG60" s="8"/>
      <c r="AH60" s="8"/>
      <c r="AI60" s="8"/>
      <c r="AJ60" s="28"/>
      <c r="AU60" s="1">
        <f t="shared" si="13"/>
        <v>0</v>
      </c>
      <c r="AV60" s="1">
        <f t="shared" si="14"/>
        <v>-100000</v>
      </c>
      <c r="AW60" s="1">
        <f t="shared" si="15"/>
        <v>-100000</v>
      </c>
      <c r="AX60" s="1">
        <f t="shared" si="16"/>
        <v>0</v>
      </c>
      <c r="AY60" s="1">
        <f t="shared" si="3"/>
        <v>-100000</v>
      </c>
      <c r="AZ60" s="1">
        <f t="shared" si="21"/>
        <v>-100000</v>
      </c>
      <c r="BA60" s="1">
        <f t="shared" si="21"/>
        <v>-100000</v>
      </c>
      <c r="BB60" s="1">
        <f t="shared" si="21"/>
        <v>-100000</v>
      </c>
      <c r="BC60" s="1">
        <f aca="true" t="shared" si="22" ref="BC60:BH69">IF($F60=BC$12,$P60,-100000)</f>
        <v>-100000</v>
      </c>
      <c r="BD60" s="1">
        <f t="shared" si="22"/>
        <v>-100000</v>
      </c>
      <c r="BE60" s="1">
        <f t="shared" si="22"/>
        <v>-100000</v>
      </c>
      <c r="BF60" s="1">
        <f t="shared" si="22"/>
        <v>-100000</v>
      </c>
      <c r="BG60" s="1">
        <f t="shared" si="22"/>
        <v>-100000</v>
      </c>
      <c r="BH60" s="1">
        <f t="shared" si="22"/>
        <v>-100000</v>
      </c>
    </row>
    <row r="61" spans="2:60" ht="13.5">
      <c r="B61" s="210"/>
      <c r="C61" s="21"/>
      <c r="D61" s="36"/>
      <c r="E61" s="21"/>
      <c r="F61" s="36"/>
      <c r="G61" s="21"/>
      <c r="H61" s="36"/>
      <c r="I61" s="46"/>
      <c r="J61" s="46"/>
      <c r="K61" s="22">
        <f t="shared" si="4"/>
      </c>
      <c r="L61" s="23">
        <f t="shared" si="5"/>
      </c>
      <c r="M61" s="22">
        <f t="shared" si="6"/>
      </c>
      <c r="N61" s="24">
        <f t="shared" si="7"/>
      </c>
      <c r="O61" s="221"/>
      <c r="P61" s="25"/>
      <c r="Q61" s="38"/>
      <c r="R61" s="8">
        <f>IF(Q61="",0,VLOOKUP(Q61,dbt!$B$6:$C$10,2,FALSE))</f>
        <v>0</v>
      </c>
      <c r="S61" s="8">
        <f>IF(F61="",0,VLOOKUP(F61,dbt!$D$6:$E$15,2,FALSE))</f>
        <v>0</v>
      </c>
      <c r="T61" s="22">
        <f>IF(G61="",0,VLOOKUP(G61,dbt!$F$6:$G$15,2,FALSE))</f>
        <v>0</v>
      </c>
      <c r="U61" s="69">
        <f>IF(F61="",0,INDEX(POINT!$E$8:$N$12,main!R61,main!S61))</f>
        <v>0</v>
      </c>
      <c r="V61" s="70">
        <f>IF(G61=0,0,INDEX(POINT!$E$18:$N$22,main!R61,main!T61))</f>
        <v>0</v>
      </c>
      <c r="W61" s="71">
        <f>IF(M61="",0,M61*POINT!$D$27)</f>
        <v>0</v>
      </c>
      <c r="X61" s="71">
        <f t="shared" si="8"/>
        <v>0</v>
      </c>
      <c r="Y61" s="26"/>
      <c r="Z61" s="27"/>
      <c r="AA61" s="42">
        <f t="shared" si="9"/>
        <v>0</v>
      </c>
      <c r="AB61" s="7">
        <f t="shared" si="10"/>
        <v>0</v>
      </c>
      <c r="AC61" s="7">
        <f t="shared" si="1"/>
        <v>0</v>
      </c>
      <c r="AD61" s="8"/>
      <c r="AE61" s="7">
        <f t="shared" si="11"/>
        <v>0</v>
      </c>
      <c r="AF61" s="44">
        <f t="shared" si="12"/>
        <v>0</v>
      </c>
      <c r="AG61" s="8"/>
      <c r="AH61" s="8"/>
      <c r="AI61" s="8"/>
      <c r="AJ61" s="28"/>
      <c r="AU61" s="1">
        <f t="shared" si="13"/>
        <v>0</v>
      </c>
      <c r="AV61" s="1">
        <f t="shared" si="14"/>
        <v>-100000</v>
      </c>
      <c r="AW61" s="1">
        <f t="shared" si="15"/>
        <v>-100000</v>
      </c>
      <c r="AX61" s="1">
        <f t="shared" si="16"/>
        <v>0</v>
      </c>
      <c r="AY61" s="1">
        <f t="shared" si="3"/>
        <v>-100000</v>
      </c>
      <c r="AZ61" s="1">
        <f t="shared" si="21"/>
        <v>-100000</v>
      </c>
      <c r="BA61" s="1">
        <f t="shared" si="21"/>
        <v>-100000</v>
      </c>
      <c r="BB61" s="1">
        <f t="shared" si="21"/>
        <v>-100000</v>
      </c>
      <c r="BC61" s="1">
        <f t="shared" si="22"/>
        <v>-100000</v>
      </c>
      <c r="BD61" s="1">
        <f t="shared" si="22"/>
        <v>-100000</v>
      </c>
      <c r="BE61" s="1">
        <f t="shared" si="22"/>
        <v>-100000</v>
      </c>
      <c r="BF61" s="1">
        <f t="shared" si="22"/>
        <v>-100000</v>
      </c>
      <c r="BG61" s="1">
        <f t="shared" si="22"/>
        <v>-100000</v>
      </c>
      <c r="BH61" s="1">
        <f t="shared" si="22"/>
        <v>-100000</v>
      </c>
    </row>
    <row r="62" spans="2:60" ht="13.5">
      <c r="B62" s="210"/>
      <c r="C62" s="21"/>
      <c r="D62" s="36"/>
      <c r="E62" s="21"/>
      <c r="F62" s="36"/>
      <c r="G62" s="21"/>
      <c r="H62" s="36"/>
      <c r="I62" s="46"/>
      <c r="J62" s="46"/>
      <c r="K62" s="22">
        <f t="shared" si="4"/>
      </c>
      <c r="L62" s="23">
        <f t="shared" si="5"/>
      </c>
      <c r="M62" s="22">
        <f t="shared" si="6"/>
      </c>
      <c r="N62" s="24">
        <f t="shared" si="7"/>
      </c>
      <c r="O62" s="221"/>
      <c r="P62" s="25"/>
      <c r="Q62" s="38"/>
      <c r="R62" s="8">
        <f>IF(Q62="",0,VLOOKUP(Q62,dbt!$B$6:$C$10,2,FALSE))</f>
        <v>0</v>
      </c>
      <c r="S62" s="8">
        <f>IF(F62="",0,VLOOKUP(F62,dbt!$D$6:$E$15,2,FALSE))</f>
        <v>0</v>
      </c>
      <c r="T62" s="22">
        <f>IF(G62="",0,VLOOKUP(G62,dbt!$F$6:$G$15,2,FALSE))</f>
        <v>0</v>
      </c>
      <c r="U62" s="69">
        <f>IF(F62="",0,INDEX(POINT!$E$8:$N$12,main!R62,main!S62))</f>
        <v>0</v>
      </c>
      <c r="V62" s="70">
        <f>IF(G62=0,0,INDEX(POINT!$E$18:$N$22,main!R62,main!T62))</f>
        <v>0</v>
      </c>
      <c r="W62" s="71">
        <f>IF(M62="",0,M62*POINT!$D$27)</f>
        <v>0</v>
      </c>
      <c r="X62" s="71">
        <f t="shared" si="8"/>
        <v>0</v>
      </c>
      <c r="Y62" s="26"/>
      <c r="Z62" s="27"/>
      <c r="AA62" s="42">
        <f t="shared" si="9"/>
        <v>0</v>
      </c>
      <c r="AB62" s="7">
        <f t="shared" si="10"/>
        <v>0</v>
      </c>
      <c r="AC62" s="7">
        <f t="shared" si="1"/>
        <v>0</v>
      </c>
      <c r="AD62" s="8"/>
      <c r="AE62" s="7">
        <f t="shared" si="11"/>
        <v>0</v>
      </c>
      <c r="AF62" s="44">
        <f t="shared" si="12"/>
        <v>0</v>
      </c>
      <c r="AG62" s="8"/>
      <c r="AH62" s="8"/>
      <c r="AI62" s="8"/>
      <c r="AJ62" s="28"/>
      <c r="AU62" s="1">
        <f t="shared" si="13"/>
        <v>0</v>
      </c>
      <c r="AV62" s="1">
        <f t="shared" si="14"/>
        <v>-100000</v>
      </c>
      <c r="AW62" s="1">
        <f t="shared" si="15"/>
        <v>-100000</v>
      </c>
      <c r="AX62" s="1">
        <f t="shared" si="16"/>
        <v>0</v>
      </c>
      <c r="AY62" s="1">
        <f t="shared" si="3"/>
        <v>-100000</v>
      </c>
      <c r="AZ62" s="1">
        <f t="shared" si="21"/>
        <v>-100000</v>
      </c>
      <c r="BA62" s="1">
        <f t="shared" si="21"/>
        <v>-100000</v>
      </c>
      <c r="BB62" s="1">
        <f t="shared" si="21"/>
        <v>-100000</v>
      </c>
      <c r="BC62" s="1">
        <f t="shared" si="22"/>
        <v>-100000</v>
      </c>
      <c r="BD62" s="1">
        <f t="shared" si="22"/>
        <v>-100000</v>
      </c>
      <c r="BE62" s="1">
        <f t="shared" si="22"/>
        <v>-100000</v>
      </c>
      <c r="BF62" s="1">
        <f t="shared" si="22"/>
        <v>-100000</v>
      </c>
      <c r="BG62" s="1">
        <f t="shared" si="22"/>
        <v>-100000</v>
      </c>
      <c r="BH62" s="1">
        <f t="shared" si="22"/>
        <v>-100000</v>
      </c>
    </row>
    <row r="63" spans="2:60" ht="13.5">
      <c r="B63" s="210"/>
      <c r="C63" s="21"/>
      <c r="D63" s="36"/>
      <c r="E63" s="21"/>
      <c r="F63" s="36"/>
      <c r="G63" s="21"/>
      <c r="H63" s="36"/>
      <c r="I63" s="46"/>
      <c r="J63" s="46"/>
      <c r="K63" s="22">
        <f t="shared" si="4"/>
      </c>
      <c r="L63" s="23">
        <f t="shared" si="5"/>
      </c>
      <c r="M63" s="22">
        <f t="shared" si="6"/>
      </c>
      <c r="N63" s="24">
        <f t="shared" si="7"/>
      </c>
      <c r="O63" s="221"/>
      <c r="P63" s="25"/>
      <c r="Q63" s="38"/>
      <c r="R63" s="8">
        <f>IF(Q63="",0,VLOOKUP(Q63,dbt!$B$6:$C$10,2,FALSE))</f>
        <v>0</v>
      </c>
      <c r="S63" s="8">
        <f>IF(F63="",0,VLOOKUP(F63,dbt!$D$6:$E$15,2,FALSE))</f>
        <v>0</v>
      </c>
      <c r="T63" s="22">
        <f>IF(G63="",0,VLOOKUP(G63,dbt!$F$6:$G$15,2,FALSE))</f>
        <v>0</v>
      </c>
      <c r="U63" s="69">
        <f>IF(F63="",0,INDEX(POINT!$E$8:$N$12,main!R63,main!S63))</f>
        <v>0</v>
      </c>
      <c r="V63" s="70">
        <f>IF(G63=0,0,INDEX(POINT!$E$18:$N$22,main!R63,main!T63))</f>
        <v>0</v>
      </c>
      <c r="W63" s="71">
        <f>IF(M63="",0,M63*POINT!$D$27)</f>
        <v>0</v>
      </c>
      <c r="X63" s="71">
        <f t="shared" si="8"/>
        <v>0</v>
      </c>
      <c r="Y63" s="26"/>
      <c r="Z63" s="27"/>
      <c r="AA63" s="42">
        <f t="shared" si="9"/>
        <v>0</v>
      </c>
      <c r="AB63" s="7">
        <f t="shared" si="10"/>
        <v>0</v>
      </c>
      <c r="AC63" s="7">
        <f t="shared" si="1"/>
        <v>0</v>
      </c>
      <c r="AD63" s="8"/>
      <c r="AE63" s="7">
        <f t="shared" si="11"/>
        <v>0</v>
      </c>
      <c r="AF63" s="44">
        <f t="shared" si="12"/>
        <v>0</v>
      </c>
      <c r="AG63" s="8"/>
      <c r="AH63" s="8"/>
      <c r="AI63" s="8"/>
      <c r="AJ63" s="28"/>
      <c r="AU63" s="1">
        <f t="shared" si="13"/>
        <v>0</v>
      </c>
      <c r="AV63" s="1">
        <f t="shared" si="14"/>
        <v>-100000</v>
      </c>
      <c r="AW63" s="1">
        <f t="shared" si="15"/>
        <v>-100000</v>
      </c>
      <c r="AX63" s="1">
        <f t="shared" si="16"/>
        <v>0</v>
      </c>
      <c r="AY63" s="1">
        <f t="shared" si="3"/>
        <v>-100000</v>
      </c>
      <c r="AZ63" s="1">
        <f t="shared" si="21"/>
        <v>-100000</v>
      </c>
      <c r="BA63" s="1">
        <f t="shared" si="21"/>
        <v>-100000</v>
      </c>
      <c r="BB63" s="1">
        <f t="shared" si="21"/>
        <v>-100000</v>
      </c>
      <c r="BC63" s="1">
        <f t="shared" si="22"/>
        <v>-100000</v>
      </c>
      <c r="BD63" s="1">
        <f t="shared" si="22"/>
        <v>-100000</v>
      </c>
      <c r="BE63" s="1">
        <f t="shared" si="22"/>
        <v>-100000</v>
      </c>
      <c r="BF63" s="1">
        <f t="shared" si="22"/>
        <v>-100000</v>
      </c>
      <c r="BG63" s="1">
        <f t="shared" si="22"/>
        <v>-100000</v>
      </c>
      <c r="BH63" s="1">
        <f t="shared" si="22"/>
        <v>-100000</v>
      </c>
    </row>
    <row r="64" spans="2:60" ht="13.5">
      <c r="B64" s="210"/>
      <c r="C64" s="21"/>
      <c r="D64" s="36"/>
      <c r="E64" s="21"/>
      <c r="F64" s="36"/>
      <c r="G64" s="21"/>
      <c r="H64" s="36"/>
      <c r="I64" s="46"/>
      <c r="J64" s="46"/>
      <c r="K64" s="22">
        <f t="shared" si="4"/>
      </c>
      <c r="L64" s="23">
        <f t="shared" si="5"/>
      </c>
      <c r="M64" s="22">
        <f t="shared" si="6"/>
      </c>
      <c r="N64" s="24">
        <f t="shared" si="7"/>
      </c>
      <c r="O64" s="221"/>
      <c r="P64" s="25"/>
      <c r="Q64" s="38"/>
      <c r="R64" s="8">
        <f>IF(Q64="",0,VLOOKUP(Q64,dbt!$B$6:$C$10,2,FALSE))</f>
        <v>0</v>
      </c>
      <c r="S64" s="8">
        <f>IF(F64="",0,VLOOKUP(F64,dbt!$D$6:$E$15,2,FALSE))</f>
        <v>0</v>
      </c>
      <c r="T64" s="22">
        <f>IF(G64="",0,VLOOKUP(G64,dbt!$F$6:$G$15,2,FALSE))</f>
        <v>0</v>
      </c>
      <c r="U64" s="69">
        <f>IF(F64="",0,INDEX(POINT!$E$8:$N$12,main!R64,main!S64))</f>
        <v>0</v>
      </c>
      <c r="V64" s="70">
        <f>IF(G64=0,0,INDEX(POINT!$E$18:$N$22,main!R64,main!T64))</f>
        <v>0</v>
      </c>
      <c r="W64" s="71">
        <f>IF(M64="",0,M64*POINT!$D$27)</f>
        <v>0</v>
      </c>
      <c r="X64" s="71">
        <f t="shared" si="8"/>
        <v>0</v>
      </c>
      <c r="Y64" s="26"/>
      <c r="Z64" s="27"/>
      <c r="AA64" s="42">
        <f t="shared" si="9"/>
        <v>0</v>
      </c>
      <c r="AB64" s="7">
        <f t="shared" si="10"/>
        <v>0</v>
      </c>
      <c r="AC64" s="7">
        <f t="shared" si="1"/>
        <v>0</v>
      </c>
      <c r="AD64" s="8"/>
      <c r="AE64" s="7">
        <f t="shared" si="11"/>
        <v>0</v>
      </c>
      <c r="AF64" s="44">
        <f t="shared" si="12"/>
        <v>0</v>
      </c>
      <c r="AG64" s="8"/>
      <c r="AH64" s="8"/>
      <c r="AI64" s="8"/>
      <c r="AJ64" s="28"/>
      <c r="AU64" s="1">
        <f t="shared" si="13"/>
        <v>0</v>
      </c>
      <c r="AV64" s="1">
        <f t="shared" si="14"/>
        <v>-100000</v>
      </c>
      <c r="AW64" s="1">
        <f t="shared" si="15"/>
        <v>-100000</v>
      </c>
      <c r="AX64" s="1">
        <f t="shared" si="16"/>
        <v>0</v>
      </c>
      <c r="AY64" s="1">
        <f t="shared" si="3"/>
        <v>-100000</v>
      </c>
      <c r="AZ64" s="1">
        <f t="shared" si="21"/>
        <v>-100000</v>
      </c>
      <c r="BA64" s="1">
        <f t="shared" si="21"/>
        <v>-100000</v>
      </c>
      <c r="BB64" s="1">
        <f t="shared" si="21"/>
        <v>-100000</v>
      </c>
      <c r="BC64" s="1">
        <f t="shared" si="22"/>
        <v>-100000</v>
      </c>
      <c r="BD64" s="1">
        <f t="shared" si="22"/>
        <v>-100000</v>
      </c>
      <c r="BE64" s="1">
        <f t="shared" si="22"/>
        <v>-100000</v>
      </c>
      <c r="BF64" s="1">
        <f t="shared" si="22"/>
        <v>-100000</v>
      </c>
      <c r="BG64" s="1">
        <f t="shared" si="22"/>
        <v>-100000</v>
      </c>
      <c r="BH64" s="1">
        <f t="shared" si="22"/>
        <v>-100000</v>
      </c>
    </row>
    <row r="65" spans="2:60" ht="13.5">
      <c r="B65" s="210"/>
      <c r="C65" s="21"/>
      <c r="D65" s="36"/>
      <c r="E65" s="21"/>
      <c r="F65" s="36"/>
      <c r="G65" s="21"/>
      <c r="H65" s="36"/>
      <c r="I65" s="46"/>
      <c r="J65" s="46"/>
      <c r="K65" s="22">
        <f t="shared" si="4"/>
      </c>
      <c r="L65" s="23">
        <f t="shared" si="5"/>
      </c>
      <c r="M65" s="22">
        <f t="shared" si="6"/>
      </c>
      <c r="N65" s="24">
        <f t="shared" si="7"/>
      </c>
      <c r="O65" s="221"/>
      <c r="P65" s="25"/>
      <c r="Q65" s="38"/>
      <c r="R65" s="8">
        <f>IF(Q65="",0,VLOOKUP(Q65,dbt!$B$6:$C$10,2,FALSE))</f>
        <v>0</v>
      </c>
      <c r="S65" s="8">
        <f>IF(F65="",0,VLOOKUP(F65,dbt!$D$6:$E$15,2,FALSE))</f>
        <v>0</v>
      </c>
      <c r="T65" s="22">
        <f>IF(G65="",0,VLOOKUP(G65,dbt!$F$6:$G$15,2,FALSE))</f>
        <v>0</v>
      </c>
      <c r="U65" s="69">
        <f>IF(F65="",0,INDEX(POINT!$E$8:$N$12,main!R65,main!S65))</f>
        <v>0</v>
      </c>
      <c r="V65" s="70">
        <f>IF(G65=0,0,INDEX(POINT!$E$18:$N$22,main!R65,main!T65))</f>
        <v>0</v>
      </c>
      <c r="W65" s="71">
        <f>IF(M65="",0,M65*POINT!$D$27)</f>
        <v>0</v>
      </c>
      <c r="X65" s="71">
        <f t="shared" si="8"/>
        <v>0</v>
      </c>
      <c r="Y65" s="26"/>
      <c r="Z65" s="27"/>
      <c r="AA65" s="42">
        <f t="shared" si="9"/>
        <v>0</v>
      </c>
      <c r="AB65" s="7">
        <f t="shared" si="10"/>
        <v>0</v>
      </c>
      <c r="AC65" s="7">
        <f t="shared" si="1"/>
        <v>0</v>
      </c>
      <c r="AD65" s="8"/>
      <c r="AE65" s="7">
        <f t="shared" si="11"/>
        <v>0</v>
      </c>
      <c r="AF65" s="44">
        <f t="shared" si="12"/>
        <v>0</v>
      </c>
      <c r="AG65" s="8"/>
      <c r="AH65" s="8"/>
      <c r="AI65" s="8"/>
      <c r="AJ65" s="28"/>
      <c r="AU65" s="1">
        <f t="shared" si="13"/>
        <v>0</v>
      </c>
      <c r="AV65" s="1">
        <f t="shared" si="14"/>
        <v>-100000</v>
      </c>
      <c r="AW65" s="1">
        <f t="shared" si="15"/>
        <v>-100000</v>
      </c>
      <c r="AX65" s="1">
        <f t="shared" si="16"/>
        <v>0</v>
      </c>
      <c r="AY65" s="1">
        <f t="shared" si="3"/>
        <v>-100000</v>
      </c>
      <c r="AZ65" s="1">
        <f t="shared" si="21"/>
        <v>-100000</v>
      </c>
      <c r="BA65" s="1">
        <f t="shared" si="21"/>
        <v>-100000</v>
      </c>
      <c r="BB65" s="1">
        <f t="shared" si="21"/>
        <v>-100000</v>
      </c>
      <c r="BC65" s="1">
        <f t="shared" si="22"/>
        <v>-100000</v>
      </c>
      <c r="BD65" s="1">
        <f t="shared" si="22"/>
        <v>-100000</v>
      </c>
      <c r="BE65" s="1">
        <f t="shared" si="22"/>
        <v>-100000</v>
      </c>
      <c r="BF65" s="1">
        <f t="shared" si="22"/>
        <v>-100000</v>
      </c>
      <c r="BG65" s="1">
        <f t="shared" si="22"/>
        <v>-100000</v>
      </c>
      <c r="BH65" s="1">
        <f t="shared" si="22"/>
        <v>-100000</v>
      </c>
    </row>
    <row r="66" spans="2:60" ht="13.5">
      <c r="B66" s="210"/>
      <c r="C66" s="21"/>
      <c r="D66" s="36"/>
      <c r="E66" s="21"/>
      <c r="F66" s="36"/>
      <c r="G66" s="21"/>
      <c r="H66" s="36"/>
      <c r="I66" s="46"/>
      <c r="J66" s="46"/>
      <c r="K66" s="22">
        <f t="shared" si="4"/>
      </c>
      <c r="L66" s="23">
        <f t="shared" si="5"/>
      </c>
      <c r="M66" s="22">
        <f t="shared" si="6"/>
      </c>
      <c r="N66" s="24">
        <f t="shared" si="7"/>
      </c>
      <c r="O66" s="221"/>
      <c r="P66" s="25"/>
      <c r="Q66" s="38"/>
      <c r="R66" s="8">
        <f>IF(Q66="",0,VLOOKUP(Q66,dbt!$B$6:$C$10,2,FALSE))</f>
        <v>0</v>
      </c>
      <c r="S66" s="8">
        <f>IF(F66="",0,VLOOKUP(F66,dbt!$D$6:$E$15,2,FALSE))</f>
        <v>0</v>
      </c>
      <c r="T66" s="22">
        <f>IF(G66="",0,VLOOKUP(G66,dbt!$F$6:$G$15,2,FALSE))</f>
        <v>0</v>
      </c>
      <c r="U66" s="69">
        <f>IF(F66="",0,INDEX(POINT!$E$8:$N$12,main!R66,main!S66))</f>
        <v>0</v>
      </c>
      <c r="V66" s="70">
        <f>IF(G66=0,0,INDEX(POINT!$E$18:$N$22,main!R66,main!T66))</f>
        <v>0</v>
      </c>
      <c r="W66" s="71">
        <f>IF(M66="",0,M66*POINT!$D$27)</f>
        <v>0</v>
      </c>
      <c r="X66" s="71">
        <f t="shared" si="8"/>
        <v>0</v>
      </c>
      <c r="Y66" s="26"/>
      <c r="Z66" s="27"/>
      <c r="AA66" s="42">
        <f t="shared" si="9"/>
        <v>0</v>
      </c>
      <c r="AB66" s="7">
        <f t="shared" si="10"/>
        <v>0</v>
      </c>
      <c r="AC66" s="7">
        <f t="shared" si="1"/>
        <v>0</v>
      </c>
      <c r="AD66" s="8"/>
      <c r="AE66" s="7">
        <f t="shared" si="11"/>
        <v>0</v>
      </c>
      <c r="AF66" s="44">
        <f t="shared" si="12"/>
        <v>0</v>
      </c>
      <c r="AG66" s="8"/>
      <c r="AH66" s="8"/>
      <c r="AI66" s="8"/>
      <c r="AJ66" s="28"/>
      <c r="AU66" s="1">
        <f t="shared" si="13"/>
        <v>0</v>
      </c>
      <c r="AV66" s="1">
        <f t="shared" si="14"/>
        <v>-100000</v>
      </c>
      <c r="AW66" s="1">
        <f t="shared" si="15"/>
        <v>-100000</v>
      </c>
      <c r="AX66" s="1">
        <f t="shared" si="16"/>
        <v>0</v>
      </c>
      <c r="AY66" s="1">
        <f t="shared" si="3"/>
        <v>-100000</v>
      </c>
      <c r="AZ66" s="1">
        <f t="shared" si="21"/>
        <v>-100000</v>
      </c>
      <c r="BA66" s="1">
        <f t="shared" si="21"/>
        <v>-100000</v>
      </c>
      <c r="BB66" s="1">
        <f t="shared" si="21"/>
        <v>-100000</v>
      </c>
      <c r="BC66" s="1">
        <f t="shared" si="22"/>
        <v>-100000</v>
      </c>
      <c r="BD66" s="1">
        <f t="shared" si="22"/>
        <v>-100000</v>
      </c>
      <c r="BE66" s="1">
        <f t="shared" si="22"/>
        <v>-100000</v>
      </c>
      <c r="BF66" s="1">
        <f t="shared" si="22"/>
        <v>-100000</v>
      </c>
      <c r="BG66" s="1">
        <f t="shared" si="22"/>
        <v>-100000</v>
      </c>
      <c r="BH66" s="1">
        <f t="shared" si="22"/>
        <v>-100000</v>
      </c>
    </row>
    <row r="67" spans="2:60" ht="13.5">
      <c r="B67" s="210"/>
      <c r="C67" s="21"/>
      <c r="D67" s="36"/>
      <c r="E67" s="21"/>
      <c r="F67" s="36"/>
      <c r="G67" s="21"/>
      <c r="H67" s="36"/>
      <c r="I67" s="46"/>
      <c r="J67" s="46"/>
      <c r="K67" s="22">
        <f t="shared" si="4"/>
      </c>
      <c r="L67" s="23">
        <f t="shared" si="5"/>
      </c>
      <c r="M67" s="22">
        <f t="shared" si="6"/>
      </c>
      <c r="N67" s="24">
        <f t="shared" si="7"/>
      </c>
      <c r="O67" s="221"/>
      <c r="P67" s="25"/>
      <c r="Q67" s="38"/>
      <c r="R67" s="8">
        <f>IF(Q67="",0,VLOOKUP(Q67,dbt!$B$6:$C$10,2,FALSE))</f>
        <v>0</v>
      </c>
      <c r="S67" s="8">
        <f>IF(F67="",0,VLOOKUP(F67,dbt!$D$6:$E$15,2,FALSE))</f>
        <v>0</v>
      </c>
      <c r="T67" s="22">
        <f>IF(G67="",0,VLOOKUP(G67,dbt!$F$6:$G$15,2,FALSE))</f>
        <v>0</v>
      </c>
      <c r="U67" s="69">
        <f>IF(F67="",0,INDEX(POINT!$E$8:$N$12,main!R67,main!S67))</f>
        <v>0</v>
      </c>
      <c r="V67" s="70">
        <f>IF(G67=0,0,INDEX(POINT!$E$18:$N$22,main!R67,main!T67))</f>
        <v>0</v>
      </c>
      <c r="W67" s="71">
        <f>IF(M67="",0,M67*POINT!$D$27)</f>
        <v>0</v>
      </c>
      <c r="X67" s="71">
        <f t="shared" si="8"/>
        <v>0</v>
      </c>
      <c r="Y67" s="26"/>
      <c r="Z67" s="27"/>
      <c r="AA67" s="42">
        <f t="shared" si="9"/>
        <v>0</v>
      </c>
      <c r="AB67" s="7">
        <f t="shared" si="10"/>
        <v>0</v>
      </c>
      <c r="AC67" s="7">
        <f t="shared" si="1"/>
        <v>0</v>
      </c>
      <c r="AD67" s="8"/>
      <c r="AE67" s="7">
        <f t="shared" si="11"/>
        <v>0</v>
      </c>
      <c r="AF67" s="44">
        <f t="shared" si="12"/>
        <v>0</v>
      </c>
      <c r="AG67" s="8"/>
      <c r="AH67" s="8"/>
      <c r="AI67" s="8"/>
      <c r="AJ67" s="28"/>
      <c r="AU67" s="1">
        <f t="shared" si="13"/>
        <v>0</v>
      </c>
      <c r="AV67" s="1">
        <f t="shared" si="14"/>
        <v>-100000</v>
      </c>
      <c r="AW67" s="1">
        <f t="shared" si="15"/>
        <v>-100000</v>
      </c>
      <c r="AX67" s="1">
        <f t="shared" si="16"/>
        <v>0</v>
      </c>
      <c r="AY67" s="1">
        <f t="shared" si="3"/>
        <v>-100000</v>
      </c>
      <c r="AZ67" s="1">
        <f t="shared" si="21"/>
        <v>-100000</v>
      </c>
      <c r="BA67" s="1">
        <f t="shared" si="21"/>
        <v>-100000</v>
      </c>
      <c r="BB67" s="1">
        <f t="shared" si="21"/>
        <v>-100000</v>
      </c>
      <c r="BC67" s="1">
        <f t="shared" si="22"/>
        <v>-100000</v>
      </c>
      <c r="BD67" s="1">
        <f t="shared" si="22"/>
        <v>-100000</v>
      </c>
      <c r="BE67" s="1">
        <f t="shared" si="22"/>
        <v>-100000</v>
      </c>
      <c r="BF67" s="1">
        <f t="shared" si="22"/>
        <v>-100000</v>
      </c>
      <c r="BG67" s="1">
        <f t="shared" si="22"/>
        <v>-100000</v>
      </c>
      <c r="BH67" s="1">
        <f t="shared" si="22"/>
        <v>-100000</v>
      </c>
    </row>
    <row r="68" spans="2:60" ht="13.5">
      <c r="B68" s="210"/>
      <c r="C68" s="21"/>
      <c r="D68" s="36"/>
      <c r="E68" s="21"/>
      <c r="F68" s="36"/>
      <c r="G68" s="21"/>
      <c r="H68" s="36"/>
      <c r="I68" s="46"/>
      <c r="J68" s="46"/>
      <c r="K68" s="22">
        <f t="shared" si="4"/>
      </c>
      <c r="L68" s="23">
        <f t="shared" si="5"/>
      </c>
      <c r="M68" s="22">
        <f t="shared" si="6"/>
      </c>
      <c r="N68" s="24">
        <f t="shared" si="7"/>
      </c>
      <c r="O68" s="221"/>
      <c r="P68" s="25"/>
      <c r="Q68" s="38"/>
      <c r="R68" s="8">
        <f>IF(Q68="",0,VLOOKUP(Q68,dbt!$B$6:$C$10,2,FALSE))</f>
        <v>0</v>
      </c>
      <c r="S68" s="8">
        <f>IF(F68="",0,VLOOKUP(F68,dbt!$D$6:$E$15,2,FALSE))</f>
        <v>0</v>
      </c>
      <c r="T68" s="22">
        <f>IF(G68="",0,VLOOKUP(G68,dbt!$F$6:$G$15,2,FALSE))</f>
        <v>0</v>
      </c>
      <c r="U68" s="69">
        <f>IF(F68="",0,INDEX(POINT!$E$8:$N$12,main!R68,main!S68))</f>
        <v>0</v>
      </c>
      <c r="V68" s="70">
        <f>IF(G68=0,0,INDEX(POINT!$E$18:$N$22,main!R68,main!T68))</f>
        <v>0</v>
      </c>
      <c r="W68" s="71">
        <f>IF(M68="",0,M68*POINT!$D$27)</f>
        <v>0</v>
      </c>
      <c r="X68" s="71">
        <f t="shared" si="8"/>
        <v>0</v>
      </c>
      <c r="Y68" s="26"/>
      <c r="Z68" s="27"/>
      <c r="AA68" s="42">
        <f t="shared" si="9"/>
        <v>0</v>
      </c>
      <c r="AB68" s="7">
        <f t="shared" si="10"/>
        <v>0</v>
      </c>
      <c r="AC68" s="7">
        <f t="shared" si="1"/>
        <v>0</v>
      </c>
      <c r="AD68" s="8"/>
      <c r="AE68" s="7">
        <f t="shared" si="11"/>
        <v>0</v>
      </c>
      <c r="AF68" s="44">
        <f t="shared" si="12"/>
        <v>0</v>
      </c>
      <c r="AG68" s="8"/>
      <c r="AH68" s="8"/>
      <c r="AI68" s="8"/>
      <c r="AJ68" s="28"/>
      <c r="AU68" s="1">
        <f t="shared" si="13"/>
        <v>0</v>
      </c>
      <c r="AV68" s="1">
        <f t="shared" si="14"/>
        <v>-100000</v>
      </c>
      <c r="AW68" s="1">
        <f t="shared" si="15"/>
        <v>-100000</v>
      </c>
      <c r="AX68" s="1">
        <f t="shared" si="16"/>
        <v>0</v>
      </c>
      <c r="AY68" s="1">
        <f t="shared" si="3"/>
        <v>-100000</v>
      </c>
      <c r="AZ68" s="1">
        <f t="shared" si="21"/>
        <v>-100000</v>
      </c>
      <c r="BA68" s="1">
        <f t="shared" si="21"/>
        <v>-100000</v>
      </c>
      <c r="BB68" s="1">
        <f t="shared" si="21"/>
        <v>-100000</v>
      </c>
      <c r="BC68" s="1">
        <f t="shared" si="22"/>
        <v>-100000</v>
      </c>
      <c r="BD68" s="1">
        <f t="shared" si="22"/>
        <v>-100000</v>
      </c>
      <c r="BE68" s="1">
        <f t="shared" si="22"/>
        <v>-100000</v>
      </c>
      <c r="BF68" s="1">
        <f t="shared" si="22"/>
        <v>-100000</v>
      </c>
      <c r="BG68" s="1">
        <f t="shared" si="22"/>
        <v>-100000</v>
      </c>
      <c r="BH68" s="1">
        <f t="shared" si="22"/>
        <v>-100000</v>
      </c>
    </row>
    <row r="69" spans="2:60" ht="13.5">
      <c r="B69" s="210"/>
      <c r="C69" s="21"/>
      <c r="D69" s="36"/>
      <c r="E69" s="21"/>
      <c r="F69" s="36"/>
      <c r="G69" s="21"/>
      <c r="H69" s="36"/>
      <c r="I69" s="46"/>
      <c r="J69" s="46"/>
      <c r="K69" s="22">
        <f t="shared" si="4"/>
      </c>
      <c r="L69" s="23">
        <f t="shared" si="5"/>
      </c>
      <c r="M69" s="22">
        <f t="shared" si="6"/>
      </c>
      <c r="N69" s="24">
        <f t="shared" si="7"/>
      </c>
      <c r="O69" s="221"/>
      <c r="P69" s="25"/>
      <c r="Q69" s="38"/>
      <c r="R69" s="8">
        <f>IF(Q69="",0,VLOOKUP(Q69,dbt!$B$6:$C$10,2,FALSE))</f>
        <v>0</v>
      </c>
      <c r="S69" s="8">
        <f>IF(F69="",0,VLOOKUP(F69,dbt!$D$6:$E$15,2,FALSE))</f>
        <v>0</v>
      </c>
      <c r="T69" s="22">
        <f>IF(G69="",0,VLOOKUP(G69,dbt!$F$6:$G$15,2,FALSE))</f>
        <v>0</v>
      </c>
      <c r="U69" s="69">
        <f>IF(F69="",0,INDEX(POINT!$E$8:$N$12,main!R69,main!S69))</f>
        <v>0</v>
      </c>
      <c r="V69" s="70">
        <f>IF(G69=0,0,INDEX(POINT!$E$18:$N$22,main!R69,main!T69))</f>
        <v>0</v>
      </c>
      <c r="W69" s="71">
        <f>IF(M69="",0,M69*POINT!$D$27)</f>
        <v>0</v>
      </c>
      <c r="X69" s="71">
        <f t="shared" si="8"/>
        <v>0</v>
      </c>
      <c r="Y69" s="26"/>
      <c r="Z69" s="27"/>
      <c r="AA69" s="42">
        <f t="shared" si="9"/>
        <v>0</v>
      </c>
      <c r="AB69" s="7">
        <f t="shared" si="10"/>
        <v>0</v>
      </c>
      <c r="AC69" s="7">
        <f t="shared" si="1"/>
        <v>0</v>
      </c>
      <c r="AD69" s="8"/>
      <c r="AE69" s="7">
        <f t="shared" si="11"/>
        <v>0</v>
      </c>
      <c r="AF69" s="44">
        <f t="shared" si="12"/>
        <v>0</v>
      </c>
      <c r="AG69" s="8"/>
      <c r="AH69" s="8"/>
      <c r="AI69" s="8"/>
      <c r="AJ69" s="28"/>
      <c r="AU69" s="1">
        <f t="shared" si="13"/>
        <v>0</v>
      </c>
      <c r="AV69" s="1">
        <f t="shared" si="14"/>
        <v>-100000</v>
      </c>
      <c r="AW69" s="1">
        <f t="shared" si="15"/>
        <v>-100000</v>
      </c>
      <c r="AX69" s="1">
        <f t="shared" si="16"/>
        <v>0</v>
      </c>
      <c r="AY69" s="1">
        <f t="shared" si="3"/>
        <v>-100000</v>
      </c>
      <c r="AZ69" s="1">
        <f t="shared" si="21"/>
        <v>-100000</v>
      </c>
      <c r="BA69" s="1">
        <f t="shared" si="21"/>
        <v>-100000</v>
      </c>
      <c r="BB69" s="1">
        <f t="shared" si="21"/>
        <v>-100000</v>
      </c>
      <c r="BC69" s="1">
        <f t="shared" si="22"/>
        <v>-100000</v>
      </c>
      <c r="BD69" s="1">
        <f t="shared" si="22"/>
        <v>-100000</v>
      </c>
      <c r="BE69" s="1">
        <f t="shared" si="22"/>
        <v>-100000</v>
      </c>
      <c r="BF69" s="1">
        <f t="shared" si="22"/>
        <v>-100000</v>
      </c>
      <c r="BG69" s="1">
        <f t="shared" si="22"/>
        <v>-100000</v>
      </c>
      <c r="BH69" s="1">
        <f t="shared" si="22"/>
        <v>-100000</v>
      </c>
    </row>
    <row r="70" spans="2:60" ht="13.5">
      <c r="B70" s="210"/>
      <c r="C70" s="21"/>
      <c r="D70" s="36"/>
      <c r="E70" s="21"/>
      <c r="F70" s="36"/>
      <c r="G70" s="21"/>
      <c r="H70" s="36"/>
      <c r="I70" s="46"/>
      <c r="J70" s="46"/>
      <c r="K70" s="22">
        <f t="shared" si="4"/>
      </c>
      <c r="L70" s="23">
        <f t="shared" si="5"/>
      </c>
      <c r="M70" s="22">
        <f t="shared" si="6"/>
      </c>
      <c r="N70" s="24">
        <f t="shared" si="7"/>
      </c>
      <c r="O70" s="221"/>
      <c r="P70" s="25"/>
      <c r="Q70" s="38"/>
      <c r="R70" s="8">
        <f>IF(Q70="",0,VLOOKUP(Q70,dbt!$B$6:$C$10,2,FALSE))</f>
        <v>0</v>
      </c>
      <c r="S70" s="8">
        <f>IF(F70="",0,VLOOKUP(F70,dbt!$D$6:$E$15,2,FALSE))</f>
        <v>0</v>
      </c>
      <c r="T70" s="22">
        <f>IF(G70="",0,VLOOKUP(G70,dbt!$F$6:$G$15,2,FALSE))</f>
        <v>0</v>
      </c>
      <c r="U70" s="69">
        <f>IF(F70="",0,INDEX(POINT!$E$8:$N$12,main!R70,main!S70))</f>
        <v>0</v>
      </c>
      <c r="V70" s="70">
        <f>IF(G70=0,0,INDEX(POINT!$E$18:$N$22,main!R70,main!T70))</f>
        <v>0</v>
      </c>
      <c r="W70" s="71">
        <f>IF(M70="",0,M70*POINT!$D$27)</f>
        <v>0</v>
      </c>
      <c r="X70" s="71">
        <f t="shared" si="8"/>
        <v>0</v>
      </c>
      <c r="Y70" s="26"/>
      <c r="Z70" s="27"/>
      <c r="AA70" s="42">
        <f t="shared" si="9"/>
        <v>0</v>
      </c>
      <c r="AB70" s="7">
        <f t="shared" si="10"/>
        <v>0</v>
      </c>
      <c r="AC70" s="7">
        <f t="shared" si="1"/>
        <v>0</v>
      </c>
      <c r="AD70" s="8"/>
      <c r="AE70" s="7">
        <f t="shared" si="11"/>
        <v>0</v>
      </c>
      <c r="AF70" s="44">
        <f t="shared" si="12"/>
        <v>0</v>
      </c>
      <c r="AG70" s="8"/>
      <c r="AH70" s="8"/>
      <c r="AI70" s="8"/>
      <c r="AJ70" s="28"/>
      <c r="AU70" s="1">
        <f t="shared" si="13"/>
        <v>0</v>
      </c>
      <c r="AV70" s="1">
        <f t="shared" si="14"/>
        <v>-100000</v>
      </c>
      <c r="AW70" s="1">
        <f t="shared" si="15"/>
        <v>-100000</v>
      </c>
      <c r="AX70" s="1">
        <f t="shared" si="16"/>
        <v>0</v>
      </c>
      <c r="AY70" s="1">
        <f t="shared" si="3"/>
        <v>-100000</v>
      </c>
      <c r="AZ70" s="1">
        <f t="shared" si="21"/>
        <v>-100000</v>
      </c>
      <c r="BA70" s="1">
        <f t="shared" si="21"/>
        <v>-100000</v>
      </c>
      <c r="BB70" s="1">
        <f t="shared" si="21"/>
        <v>-100000</v>
      </c>
      <c r="BC70" s="1">
        <f aca="true" t="shared" si="23" ref="BC70:BH79">IF($F70=BC$12,$P70,-100000)</f>
        <v>-100000</v>
      </c>
      <c r="BD70" s="1">
        <f t="shared" si="23"/>
        <v>-100000</v>
      </c>
      <c r="BE70" s="1">
        <f t="shared" si="23"/>
        <v>-100000</v>
      </c>
      <c r="BF70" s="1">
        <f t="shared" si="23"/>
        <v>-100000</v>
      </c>
      <c r="BG70" s="1">
        <f t="shared" si="23"/>
        <v>-100000</v>
      </c>
      <c r="BH70" s="1">
        <f t="shared" si="23"/>
        <v>-100000</v>
      </c>
    </row>
    <row r="71" spans="2:60" ht="13.5">
      <c r="B71" s="210"/>
      <c r="C71" s="21"/>
      <c r="D71" s="36"/>
      <c r="E71" s="21"/>
      <c r="F71" s="36"/>
      <c r="G71" s="21"/>
      <c r="H71" s="36"/>
      <c r="I71" s="46"/>
      <c r="J71" s="46"/>
      <c r="K71" s="22">
        <f t="shared" si="4"/>
      </c>
      <c r="L71" s="23">
        <f t="shared" si="5"/>
      </c>
      <c r="M71" s="22">
        <f t="shared" si="6"/>
      </c>
      <c r="N71" s="24">
        <f t="shared" si="7"/>
      </c>
      <c r="O71" s="221"/>
      <c r="P71" s="25"/>
      <c r="Q71" s="38"/>
      <c r="R71" s="8">
        <f>IF(Q71="",0,VLOOKUP(Q71,dbt!$B$6:$C$10,2,FALSE))</f>
        <v>0</v>
      </c>
      <c r="S71" s="8">
        <f>IF(F71="",0,VLOOKUP(F71,dbt!$D$6:$E$15,2,FALSE))</f>
        <v>0</v>
      </c>
      <c r="T71" s="22">
        <f>IF(G71="",0,VLOOKUP(G71,dbt!$F$6:$G$15,2,FALSE))</f>
        <v>0</v>
      </c>
      <c r="U71" s="69">
        <f>IF(F71="",0,INDEX(POINT!$E$8:$N$12,main!R71,main!S71))</f>
        <v>0</v>
      </c>
      <c r="V71" s="70">
        <f>IF(G71=0,0,INDEX(POINT!$E$18:$N$22,main!R71,main!T71))</f>
        <v>0</v>
      </c>
      <c r="W71" s="71">
        <f>IF(M71="",0,M71*POINT!$D$27)</f>
        <v>0</v>
      </c>
      <c r="X71" s="71">
        <f t="shared" si="8"/>
        <v>0</v>
      </c>
      <c r="Y71" s="26"/>
      <c r="Z71" s="27"/>
      <c r="AA71" s="42">
        <f t="shared" si="9"/>
        <v>0</v>
      </c>
      <c r="AB71" s="7">
        <f t="shared" si="10"/>
        <v>0</v>
      </c>
      <c r="AC71" s="7">
        <f t="shared" si="1"/>
        <v>0</v>
      </c>
      <c r="AD71" s="8"/>
      <c r="AE71" s="7">
        <f t="shared" si="11"/>
        <v>0</v>
      </c>
      <c r="AF71" s="44">
        <f t="shared" si="12"/>
        <v>0</v>
      </c>
      <c r="AG71" s="8"/>
      <c r="AH71" s="8"/>
      <c r="AI71" s="8"/>
      <c r="AJ71" s="28"/>
      <c r="AU71" s="1">
        <f t="shared" si="13"/>
        <v>0</v>
      </c>
      <c r="AV71" s="1">
        <f t="shared" si="14"/>
        <v>-100000</v>
      </c>
      <c r="AW71" s="1">
        <f t="shared" si="15"/>
        <v>-100000</v>
      </c>
      <c r="AX71" s="1">
        <f t="shared" si="16"/>
        <v>0</v>
      </c>
      <c r="AY71" s="1">
        <f t="shared" si="3"/>
        <v>-100000</v>
      </c>
      <c r="AZ71" s="1">
        <f aca="true" t="shared" si="24" ref="AZ71:BB90">IF($F71=AZ$12,$P71,-100000)</f>
        <v>-100000</v>
      </c>
      <c r="BA71" s="1">
        <f t="shared" si="24"/>
        <v>-100000</v>
      </c>
      <c r="BB71" s="1">
        <f t="shared" si="24"/>
        <v>-100000</v>
      </c>
      <c r="BC71" s="1">
        <f t="shared" si="23"/>
        <v>-100000</v>
      </c>
      <c r="BD71" s="1">
        <f t="shared" si="23"/>
        <v>-100000</v>
      </c>
      <c r="BE71" s="1">
        <f t="shared" si="23"/>
        <v>-100000</v>
      </c>
      <c r="BF71" s="1">
        <f t="shared" si="23"/>
        <v>-100000</v>
      </c>
      <c r="BG71" s="1">
        <f t="shared" si="23"/>
        <v>-100000</v>
      </c>
      <c r="BH71" s="1">
        <f t="shared" si="23"/>
        <v>-100000</v>
      </c>
    </row>
    <row r="72" spans="2:60" ht="13.5">
      <c r="B72" s="210"/>
      <c r="C72" s="21"/>
      <c r="D72" s="36"/>
      <c r="E72" s="21"/>
      <c r="F72" s="36"/>
      <c r="G72" s="21"/>
      <c r="H72" s="36"/>
      <c r="I72" s="46"/>
      <c r="J72" s="46"/>
      <c r="K72" s="22">
        <f t="shared" si="4"/>
      </c>
      <c r="L72" s="23">
        <f t="shared" si="5"/>
      </c>
      <c r="M72" s="22">
        <f t="shared" si="6"/>
      </c>
      <c r="N72" s="24">
        <f t="shared" si="7"/>
      </c>
      <c r="O72" s="221"/>
      <c r="P72" s="25"/>
      <c r="Q72" s="38"/>
      <c r="R72" s="8">
        <f>IF(Q72="",0,VLOOKUP(Q72,dbt!$B$6:$C$10,2,FALSE))</f>
        <v>0</v>
      </c>
      <c r="S72" s="8">
        <f>IF(F72="",0,VLOOKUP(F72,dbt!$D$6:$E$15,2,FALSE))</f>
        <v>0</v>
      </c>
      <c r="T72" s="22">
        <f>IF(G72="",0,VLOOKUP(G72,dbt!$F$6:$G$15,2,FALSE))</f>
        <v>0</v>
      </c>
      <c r="U72" s="69">
        <f>IF(F72="",0,INDEX(POINT!$E$8:$N$12,main!R72,main!S72))</f>
        <v>0</v>
      </c>
      <c r="V72" s="70">
        <f>IF(G72=0,0,INDEX(POINT!$E$18:$N$22,main!R72,main!T72))</f>
        <v>0</v>
      </c>
      <c r="W72" s="71">
        <f>IF(M72="",0,M72*POINT!$D$27)</f>
        <v>0</v>
      </c>
      <c r="X72" s="71">
        <f t="shared" si="8"/>
        <v>0</v>
      </c>
      <c r="Y72" s="26"/>
      <c r="Z72" s="27"/>
      <c r="AA72" s="42">
        <f t="shared" si="9"/>
        <v>0</v>
      </c>
      <c r="AB72" s="7">
        <f t="shared" si="10"/>
        <v>0</v>
      </c>
      <c r="AC72" s="7">
        <f t="shared" si="1"/>
        <v>0</v>
      </c>
      <c r="AD72" s="8"/>
      <c r="AE72" s="7">
        <f t="shared" si="11"/>
        <v>0</v>
      </c>
      <c r="AF72" s="44">
        <f t="shared" si="12"/>
        <v>0</v>
      </c>
      <c r="AG72" s="8"/>
      <c r="AH72" s="8"/>
      <c r="AI72" s="8"/>
      <c r="AJ72" s="28"/>
      <c r="AU72" s="1">
        <f t="shared" si="13"/>
        <v>0</v>
      </c>
      <c r="AV72" s="1">
        <f t="shared" si="14"/>
        <v>-100000</v>
      </c>
      <c r="AW72" s="1">
        <f t="shared" si="15"/>
        <v>-100000</v>
      </c>
      <c r="AX72" s="1">
        <f t="shared" si="16"/>
        <v>0</v>
      </c>
      <c r="AY72" s="1">
        <f t="shared" si="3"/>
        <v>-100000</v>
      </c>
      <c r="AZ72" s="1">
        <f t="shared" si="24"/>
        <v>-100000</v>
      </c>
      <c r="BA72" s="1">
        <f t="shared" si="24"/>
        <v>-100000</v>
      </c>
      <c r="BB72" s="1">
        <f t="shared" si="24"/>
        <v>-100000</v>
      </c>
      <c r="BC72" s="1">
        <f t="shared" si="23"/>
        <v>-100000</v>
      </c>
      <c r="BD72" s="1">
        <f t="shared" si="23"/>
        <v>-100000</v>
      </c>
      <c r="BE72" s="1">
        <f t="shared" si="23"/>
        <v>-100000</v>
      </c>
      <c r="BF72" s="1">
        <f t="shared" si="23"/>
        <v>-100000</v>
      </c>
      <c r="BG72" s="1">
        <f t="shared" si="23"/>
        <v>-100000</v>
      </c>
      <c r="BH72" s="1">
        <f t="shared" si="23"/>
        <v>-100000</v>
      </c>
    </row>
    <row r="73" spans="2:60" ht="13.5">
      <c r="B73" s="210"/>
      <c r="C73" s="21"/>
      <c r="D73" s="36"/>
      <c r="E73" s="21"/>
      <c r="F73" s="36"/>
      <c r="G73" s="21"/>
      <c r="H73" s="36"/>
      <c r="I73" s="46"/>
      <c r="J73" s="46"/>
      <c r="K73" s="22">
        <f t="shared" si="4"/>
      </c>
      <c r="L73" s="23">
        <f t="shared" si="5"/>
      </c>
      <c r="M73" s="22">
        <f t="shared" si="6"/>
      </c>
      <c r="N73" s="24">
        <f t="shared" si="7"/>
      </c>
      <c r="O73" s="221"/>
      <c r="P73" s="25"/>
      <c r="Q73" s="38"/>
      <c r="R73" s="8">
        <f>IF(Q73="",0,VLOOKUP(Q73,dbt!$B$6:$C$10,2,FALSE))</f>
        <v>0</v>
      </c>
      <c r="S73" s="8">
        <f>IF(F73="",0,VLOOKUP(F73,dbt!$D$6:$E$15,2,FALSE))</f>
        <v>0</v>
      </c>
      <c r="T73" s="22">
        <f>IF(G73="",0,VLOOKUP(G73,dbt!$F$6:$G$15,2,FALSE))</f>
        <v>0</v>
      </c>
      <c r="U73" s="69">
        <f>IF(F73="",0,INDEX(POINT!$E$8:$N$12,main!R73,main!S73))</f>
        <v>0</v>
      </c>
      <c r="V73" s="70">
        <f>IF(G73=0,0,INDEX(POINT!$E$18:$N$22,main!R73,main!T73))</f>
        <v>0</v>
      </c>
      <c r="W73" s="71">
        <f>IF(M73="",0,M73*POINT!$D$27)</f>
        <v>0</v>
      </c>
      <c r="X73" s="71">
        <f t="shared" si="8"/>
        <v>0</v>
      </c>
      <c r="Y73" s="26"/>
      <c r="Z73" s="27"/>
      <c r="AA73" s="42">
        <f t="shared" si="9"/>
        <v>0</v>
      </c>
      <c r="AB73" s="7">
        <f t="shared" si="10"/>
        <v>0</v>
      </c>
      <c r="AC73" s="7">
        <f t="shared" si="1"/>
        <v>0</v>
      </c>
      <c r="AD73" s="8"/>
      <c r="AE73" s="7">
        <f t="shared" si="11"/>
        <v>0</v>
      </c>
      <c r="AF73" s="44">
        <f t="shared" si="12"/>
        <v>0</v>
      </c>
      <c r="AG73" s="8"/>
      <c r="AH73" s="8"/>
      <c r="AI73" s="8"/>
      <c r="AJ73" s="28"/>
      <c r="AU73" s="1">
        <f t="shared" si="13"/>
        <v>0</v>
      </c>
      <c r="AV73" s="1">
        <f t="shared" si="14"/>
        <v>-100000</v>
      </c>
      <c r="AW73" s="1">
        <f t="shared" si="15"/>
        <v>-100000</v>
      </c>
      <c r="AX73" s="1">
        <f t="shared" si="16"/>
        <v>0</v>
      </c>
      <c r="AY73" s="1">
        <f t="shared" si="3"/>
        <v>-100000</v>
      </c>
      <c r="AZ73" s="1">
        <f t="shared" si="24"/>
        <v>-100000</v>
      </c>
      <c r="BA73" s="1">
        <f t="shared" si="24"/>
        <v>-100000</v>
      </c>
      <c r="BB73" s="1">
        <f t="shared" si="24"/>
        <v>-100000</v>
      </c>
      <c r="BC73" s="1">
        <f t="shared" si="23"/>
        <v>-100000</v>
      </c>
      <c r="BD73" s="1">
        <f t="shared" si="23"/>
        <v>-100000</v>
      </c>
      <c r="BE73" s="1">
        <f t="shared" si="23"/>
        <v>-100000</v>
      </c>
      <c r="BF73" s="1">
        <f t="shared" si="23"/>
        <v>-100000</v>
      </c>
      <c r="BG73" s="1">
        <f t="shared" si="23"/>
        <v>-100000</v>
      </c>
      <c r="BH73" s="1">
        <f t="shared" si="23"/>
        <v>-100000</v>
      </c>
    </row>
    <row r="74" spans="2:60" ht="13.5">
      <c r="B74" s="210"/>
      <c r="C74" s="21"/>
      <c r="D74" s="36"/>
      <c r="E74" s="21"/>
      <c r="F74" s="36"/>
      <c r="G74" s="21"/>
      <c r="H74" s="36"/>
      <c r="I74" s="46"/>
      <c r="J74" s="46"/>
      <c r="K74" s="22">
        <f t="shared" si="4"/>
      </c>
      <c r="L74" s="23">
        <f t="shared" si="5"/>
      </c>
      <c r="M74" s="22">
        <f t="shared" si="6"/>
      </c>
      <c r="N74" s="24">
        <f t="shared" si="7"/>
      </c>
      <c r="O74" s="221"/>
      <c r="P74" s="25"/>
      <c r="Q74" s="38"/>
      <c r="R74" s="8">
        <f>IF(Q74="",0,VLOOKUP(Q74,dbt!$B$6:$C$10,2,FALSE))</f>
        <v>0</v>
      </c>
      <c r="S74" s="8">
        <f>IF(F74="",0,VLOOKUP(F74,dbt!$D$6:$E$15,2,FALSE))</f>
        <v>0</v>
      </c>
      <c r="T74" s="22">
        <f>IF(G74="",0,VLOOKUP(G74,dbt!$F$6:$G$15,2,FALSE))</f>
        <v>0</v>
      </c>
      <c r="U74" s="69">
        <f>IF(F74="",0,INDEX(POINT!$E$8:$N$12,main!R74,main!S74))</f>
        <v>0</v>
      </c>
      <c r="V74" s="70">
        <f>IF(G74=0,0,INDEX(POINT!$E$18:$N$22,main!R74,main!T74))</f>
        <v>0</v>
      </c>
      <c r="W74" s="71">
        <f>IF(M74="",0,M74*POINT!$D$27)</f>
        <v>0</v>
      </c>
      <c r="X74" s="71">
        <f t="shared" si="8"/>
        <v>0</v>
      </c>
      <c r="Y74" s="26"/>
      <c r="Z74" s="27"/>
      <c r="AA74" s="42">
        <f t="shared" si="9"/>
        <v>0</v>
      </c>
      <c r="AB74" s="7">
        <f t="shared" si="10"/>
        <v>0</v>
      </c>
      <c r="AC74" s="7">
        <f t="shared" si="1"/>
        <v>0</v>
      </c>
      <c r="AD74" s="8"/>
      <c r="AE74" s="7">
        <f t="shared" si="11"/>
        <v>0</v>
      </c>
      <c r="AF74" s="44">
        <f t="shared" si="12"/>
        <v>0</v>
      </c>
      <c r="AG74" s="8"/>
      <c r="AH74" s="8"/>
      <c r="AI74" s="8"/>
      <c r="AJ74" s="28"/>
      <c r="AU74" s="1">
        <f t="shared" si="13"/>
        <v>0</v>
      </c>
      <c r="AV74" s="1">
        <f t="shared" si="14"/>
        <v>-100000</v>
      </c>
      <c r="AW74" s="1">
        <f t="shared" si="15"/>
        <v>-100000</v>
      </c>
      <c r="AX74" s="1">
        <f t="shared" si="16"/>
        <v>0</v>
      </c>
      <c r="AY74" s="1">
        <f t="shared" si="3"/>
        <v>-100000</v>
      </c>
      <c r="AZ74" s="1">
        <f t="shared" si="24"/>
        <v>-100000</v>
      </c>
      <c r="BA74" s="1">
        <f t="shared" si="24"/>
        <v>-100000</v>
      </c>
      <c r="BB74" s="1">
        <f t="shared" si="24"/>
        <v>-100000</v>
      </c>
      <c r="BC74" s="1">
        <f t="shared" si="23"/>
        <v>-100000</v>
      </c>
      <c r="BD74" s="1">
        <f t="shared" si="23"/>
        <v>-100000</v>
      </c>
      <c r="BE74" s="1">
        <f t="shared" si="23"/>
        <v>-100000</v>
      </c>
      <c r="BF74" s="1">
        <f t="shared" si="23"/>
        <v>-100000</v>
      </c>
      <c r="BG74" s="1">
        <f t="shared" si="23"/>
        <v>-100000</v>
      </c>
      <c r="BH74" s="1">
        <f t="shared" si="23"/>
        <v>-100000</v>
      </c>
    </row>
    <row r="75" spans="2:60" ht="13.5">
      <c r="B75" s="210"/>
      <c r="C75" s="21"/>
      <c r="D75" s="36"/>
      <c r="E75" s="21"/>
      <c r="F75" s="36"/>
      <c r="G75" s="21"/>
      <c r="H75" s="36"/>
      <c r="I75" s="46"/>
      <c r="J75" s="46"/>
      <c r="K75" s="22">
        <f t="shared" si="4"/>
      </c>
      <c r="L75" s="23">
        <f t="shared" si="5"/>
      </c>
      <c r="M75" s="22">
        <f t="shared" si="6"/>
      </c>
      <c r="N75" s="24">
        <f t="shared" si="7"/>
      </c>
      <c r="O75" s="221"/>
      <c r="P75" s="25"/>
      <c r="Q75" s="38"/>
      <c r="R75" s="8">
        <f>IF(Q75="",0,VLOOKUP(Q75,dbt!$B$6:$C$10,2,FALSE))</f>
        <v>0</v>
      </c>
      <c r="S75" s="8">
        <f>IF(F75="",0,VLOOKUP(F75,dbt!$D$6:$E$15,2,FALSE))</f>
        <v>0</v>
      </c>
      <c r="T75" s="22">
        <f>IF(G75="",0,VLOOKUP(G75,dbt!$F$6:$G$15,2,FALSE))</f>
        <v>0</v>
      </c>
      <c r="U75" s="69">
        <f>IF(F75="",0,INDEX(POINT!$E$8:$N$12,main!R75,main!S75))</f>
        <v>0</v>
      </c>
      <c r="V75" s="70">
        <f>IF(G75=0,0,INDEX(POINT!$E$18:$N$22,main!R75,main!T75))</f>
        <v>0</v>
      </c>
      <c r="W75" s="71">
        <f>IF(M75="",0,M75*POINT!$D$27)</f>
        <v>0</v>
      </c>
      <c r="X75" s="71">
        <f t="shared" si="8"/>
        <v>0</v>
      </c>
      <c r="Y75" s="26"/>
      <c r="Z75" s="27"/>
      <c r="AA75" s="42">
        <f t="shared" si="9"/>
        <v>0</v>
      </c>
      <c r="AB75" s="7">
        <f t="shared" si="10"/>
        <v>0</v>
      </c>
      <c r="AC75" s="7">
        <f t="shared" si="1"/>
        <v>0</v>
      </c>
      <c r="AD75" s="8"/>
      <c r="AE75" s="7">
        <f t="shared" si="11"/>
        <v>0</v>
      </c>
      <c r="AF75" s="44">
        <f t="shared" si="12"/>
        <v>0</v>
      </c>
      <c r="AG75" s="8"/>
      <c r="AH75" s="8"/>
      <c r="AI75" s="8"/>
      <c r="AJ75" s="28"/>
      <c r="AU75" s="1">
        <f t="shared" si="13"/>
        <v>0</v>
      </c>
      <c r="AV75" s="1">
        <f t="shared" si="14"/>
        <v>-100000</v>
      </c>
      <c r="AW75" s="1">
        <f t="shared" si="15"/>
        <v>-100000</v>
      </c>
      <c r="AX75" s="1">
        <f t="shared" si="16"/>
        <v>0</v>
      </c>
      <c r="AY75" s="1">
        <f t="shared" si="3"/>
        <v>-100000</v>
      </c>
      <c r="AZ75" s="1">
        <f t="shared" si="24"/>
        <v>-100000</v>
      </c>
      <c r="BA75" s="1">
        <f t="shared" si="24"/>
        <v>-100000</v>
      </c>
      <c r="BB75" s="1">
        <f t="shared" si="24"/>
        <v>-100000</v>
      </c>
      <c r="BC75" s="1">
        <f t="shared" si="23"/>
        <v>-100000</v>
      </c>
      <c r="BD75" s="1">
        <f t="shared" si="23"/>
        <v>-100000</v>
      </c>
      <c r="BE75" s="1">
        <f t="shared" si="23"/>
        <v>-100000</v>
      </c>
      <c r="BF75" s="1">
        <f t="shared" si="23"/>
        <v>-100000</v>
      </c>
      <c r="BG75" s="1">
        <f t="shared" si="23"/>
        <v>-100000</v>
      </c>
      <c r="BH75" s="1">
        <f t="shared" si="23"/>
        <v>-100000</v>
      </c>
    </row>
    <row r="76" spans="2:60" ht="13.5">
      <c r="B76" s="210"/>
      <c r="C76" s="21"/>
      <c r="D76" s="36"/>
      <c r="E76" s="21"/>
      <c r="F76" s="36"/>
      <c r="G76" s="21"/>
      <c r="H76" s="36"/>
      <c r="I76" s="46"/>
      <c r="J76" s="46"/>
      <c r="K76" s="22">
        <f t="shared" si="4"/>
      </c>
      <c r="L76" s="23">
        <f t="shared" si="5"/>
      </c>
      <c r="M76" s="22">
        <f t="shared" si="6"/>
      </c>
      <c r="N76" s="24">
        <f t="shared" si="7"/>
      </c>
      <c r="O76" s="221"/>
      <c r="P76" s="25"/>
      <c r="Q76" s="38"/>
      <c r="R76" s="8">
        <f>IF(Q76="",0,VLOOKUP(Q76,dbt!$B$6:$C$10,2,FALSE))</f>
        <v>0</v>
      </c>
      <c r="S76" s="8">
        <f>IF(F76="",0,VLOOKUP(F76,dbt!$D$6:$E$15,2,FALSE))</f>
        <v>0</v>
      </c>
      <c r="T76" s="22">
        <f>IF(G76="",0,VLOOKUP(G76,dbt!$F$6:$G$15,2,FALSE))</f>
        <v>0</v>
      </c>
      <c r="U76" s="69">
        <f>IF(F76="",0,INDEX(POINT!$E$8:$N$12,main!R76,main!S76))</f>
        <v>0</v>
      </c>
      <c r="V76" s="70">
        <f>IF(G76=0,0,INDEX(POINT!$E$18:$N$22,main!R76,main!T76))</f>
        <v>0</v>
      </c>
      <c r="W76" s="71">
        <f>IF(M76="",0,M76*POINT!$D$27)</f>
        <v>0</v>
      </c>
      <c r="X76" s="71">
        <f t="shared" si="8"/>
        <v>0</v>
      </c>
      <c r="Y76" s="26"/>
      <c r="Z76" s="27"/>
      <c r="AA76" s="42">
        <f t="shared" si="9"/>
        <v>0</v>
      </c>
      <c r="AB76" s="7">
        <f t="shared" si="10"/>
        <v>0</v>
      </c>
      <c r="AC76" s="7">
        <f t="shared" si="1"/>
        <v>0</v>
      </c>
      <c r="AD76" s="8"/>
      <c r="AE76" s="7">
        <f t="shared" si="11"/>
        <v>0</v>
      </c>
      <c r="AF76" s="44">
        <f t="shared" si="12"/>
        <v>0</v>
      </c>
      <c r="AG76" s="8"/>
      <c r="AH76" s="8"/>
      <c r="AI76" s="8"/>
      <c r="AJ76" s="28"/>
      <c r="AU76" s="1">
        <f t="shared" si="13"/>
        <v>0</v>
      </c>
      <c r="AV76" s="1">
        <f t="shared" si="14"/>
        <v>-100000</v>
      </c>
      <c r="AW76" s="1">
        <f t="shared" si="15"/>
        <v>-100000</v>
      </c>
      <c r="AX76" s="1">
        <f t="shared" si="16"/>
        <v>0</v>
      </c>
      <c r="AY76" s="1">
        <f t="shared" si="3"/>
        <v>-100000</v>
      </c>
      <c r="AZ76" s="1">
        <f t="shared" si="24"/>
        <v>-100000</v>
      </c>
      <c r="BA76" s="1">
        <f t="shared" si="24"/>
        <v>-100000</v>
      </c>
      <c r="BB76" s="1">
        <f t="shared" si="24"/>
        <v>-100000</v>
      </c>
      <c r="BC76" s="1">
        <f t="shared" si="23"/>
        <v>-100000</v>
      </c>
      <c r="BD76" s="1">
        <f t="shared" si="23"/>
        <v>-100000</v>
      </c>
      <c r="BE76" s="1">
        <f t="shared" si="23"/>
        <v>-100000</v>
      </c>
      <c r="BF76" s="1">
        <f t="shared" si="23"/>
        <v>-100000</v>
      </c>
      <c r="BG76" s="1">
        <f t="shared" si="23"/>
        <v>-100000</v>
      </c>
      <c r="BH76" s="1">
        <f t="shared" si="23"/>
        <v>-100000</v>
      </c>
    </row>
    <row r="77" spans="2:60" ht="13.5">
      <c r="B77" s="210"/>
      <c r="C77" s="21"/>
      <c r="D77" s="36"/>
      <c r="E77" s="21"/>
      <c r="F77" s="36"/>
      <c r="G77" s="21"/>
      <c r="H77" s="36"/>
      <c r="I77" s="46"/>
      <c r="J77" s="46"/>
      <c r="K77" s="22">
        <f t="shared" si="4"/>
      </c>
      <c r="L77" s="23">
        <f t="shared" si="5"/>
      </c>
      <c r="M77" s="22">
        <f t="shared" si="6"/>
      </c>
      <c r="N77" s="24">
        <f t="shared" si="7"/>
      </c>
      <c r="O77" s="221"/>
      <c r="P77" s="25"/>
      <c r="Q77" s="38"/>
      <c r="R77" s="8">
        <f>IF(Q77="",0,VLOOKUP(Q77,dbt!$B$6:$C$10,2,FALSE))</f>
        <v>0</v>
      </c>
      <c r="S77" s="8">
        <f>IF(F77="",0,VLOOKUP(F77,dbt!$D$6:$E$15,2,FALSE))</f>
        <v>0</v>
      </c>
      <c r="T77" s="22">
        <f>IF(G77="",0,VLOOKUP(G77,dbt!$F$6:$G$15,2,FALSE))</f>
        <v>0</v>
      </c>
      <c r="U77" s="69">
        <f>IF(F77="",0,INDEX(POINT!$E$8:$N$12,main!R77,main!S77))</f>
        <v>0</v>
      </c>
      <c r="V77" s="70">
        <f>IF(G77=0,0,INDEX(POINT!$E$18:$N$22,main!R77,main!T77))</f>
        <v>0</v>
      </c>
      <c r="W77" s="71">
        <f>IF(M77="",0,M77*POINT!$D$27)</f>
        <v>0</v>
      </c>
      <c r="X77" s="71">
        <f t="shared" si="8"/>
        <v>0</v>
      </c>
      <c r="Y77" s="26"/>
      <c r="Z77" s="27"/>
      <c r="AA77" s="42">
        <f t="shared" si="9"/>
        <v>0</v>
      </c>
      <c r="AB77" s="7">
        <f t="shared" si="10"/>
        <v>0</v>
      </c>
      <c r="AC77" s="7">
        <f t="shared" si="1"/>
        <v>0</v>
      </c>
      <c r="AD77" s="8"/>
      <c r="AE77" s="7">
        <f t="shared" si="11"/>
        <v>0</v>
      </c>
      <c r="AF77" s="44">
        <f t="shared" si="12"/>
        <v>0</v>
      </c>
      <c r="AG77" s="8"/>
      <c r="AH77" s="8"/>
      <c r="AI77" s="8"/>
      <c r="AJ77" s="28"/>
      <c r="AU77" s="1">
        <f t="shared" si="13"/>
        <v>0</v>
      </c>
      <c r="AV77" s="1">
        <f t="shared" si="14"/>
        <v>-100000</v>
      </c>
      <c r="AW77" s="1">
        <f t="shared" si="15"/>
        <v>-100000</v>
      </c>
      <c r="AX77" s="1">
        <f t="shared" si="16"/>
        <v>0</v>
      </c>
      <c r="AY77" s="1">
        <f t="shared" si="3"/>
        <v>-100000</v>
      </c>
      <c r="AZ77" s="1">
        <f t="shared" si="24"/>
        <v>-100000</v>
      </c>
      <c r="BA77" s="1">
        <f t="shared" si="24"/>
        <v>-100000</v>
      </c>
      <c r="BB77" s="1">
        <f t="shared" si="24"/>
        <v>-100000</v>
      </c>
      <c r="BC77" s="1">
        <f t="shared" si="23"/>
        <v>-100000</v>
      </c>
      <c r="BD77" s="1">
        <f t="shared" si="23"/>
        <v>-100000</v>
      </c>
      <c r="BE77" s="1">
        <f t="shared" si="23"/>
        <v>-100000</v>
      </c>
      <c r="BF77" s="1">
        <f t="shared" si="23"/>
        <v>-100000</v>
      </c>
      <c r="BG77" s="1">
        <f t="shared" si="23"/>
        <v>-100000</v>
      </c>
      <c r="BH77" s="1">
        <f t="shared" si="23"/>
        <v>-100000</v>
      </c>
    </row>
    <row r="78" spans="2:60" ht="13.5">
      <c r="B78" s="210"/>
      <c r="C78" s="21"/>
      <c r="D78" s="36"/>
      <c r="E78" s="21"/>
      <c r="F78" s="36"/>
      <c r="G78" s="21"/>
      <c r="H78" s="36"/>
      <c r="I78" s="46"/>
      <c r="J78" s="46"/>
      <c r="K78" s="22">
        <f t="shared" si="4"/>
      </c>
      <c r="L78" s="23">
        <f t="shared" si="5"/>
      </c>
      <c r="M78" s="22">
        <f t="shared" si="6"/>
      </c>
      <c r="N78" s="24">
        <f t="shared" si="7"/>
      </c>
      <c r="O78" s="221"/>
      <c r="P78" s="25"/>
      <c r="Q78" s="38"/>
      <c r="R78" s="8">
        <f>IF(Q78="",0,VLOOKUP(Q78,dbt!$B$6:$C$10,2,FALSE))</f>
        <v>0</v>
      </c>
      <c r="S78" s="8">
        <f>IF(F78="",0,VLOOKUP(F78,dbt!$D$6:$E$15,2,FALSE))</f>
        <v>0</v>
      </c>
      <c r="T78" s="22">
        <f>IF(G78="",0,VLOOKUP(G78,dbt!$F$6:$G$15,2,FALSE))</f>
        <v>0</v>
      </c>
      <c r="U78" s="69">
        <f>IF(F78="",0,INDEX(POINT!$E$8:$N$12,main!R78,main!S78))</f>
        <v>0</v>
      </c>
      <c r="V78" s="70">
        <f>IF(G78=0,0,INDEX(POINT!$E$18:$N$22,main!R78,main!T78))</f>
        <v>0</v>
      </c>
      <c r="W78" s="71">
        <f>IF(M78="",0,M78*POINT!$D$27)</f>
        <v>0</v>
      </c>
      <c r="X78" s="71">
        <f t="shared" si="8"/>
        <v>0</v>
      </c>
      <c r="Y78" s="26"/>
      <c r="Z78" s="27"/>
      <c r="AA78" s="42">
        <f t="shared" si="9"/>
        <v>0</v>
      </c>
      <c r="AB78" s="7">
        <f t="shared" si="10"/>
        <v>0</v>
      </c>
      <c r="AC78" s="7">
        <f t="shared" si="1"/>
        <v>0</v>
      </c>
      <c r="AD78" s="8"/>
      <c r="AE78" s="7">
        <f t="shared" si="11"/>
        <v>0</v>
      </c>
      <c r="AF78" s="44">
        <f t="shared" si="12"/>
        <v>0</v>
      </c>
      <c r="AG78" s="8"/>
      <c r="AH78" s="8"/>
      <c r="AI78" s="8"/>
      <c r="AJ78" s="28"/>
      <c r="AU78" s="1">
        <f t="shared" si="13"/>
        <v>0</v>
      </c>
      <c r="AV78" s="1">
        <f t="shared" si="14"/>
        <v>-100000</v>
      </c>
      <c r="AW78" s="1">
        <f t="shared" si="15"/>
        <v>-100000</v>
      </c>
      <c r="AX78" s="1">
        <f t="shared" si="16"/>
        <v>0</v>
      </c>
      <c r="AY78" s="1">
        <f t="shared" si="3"/>
        <v>-100000</v>
      </c>
      <c r="AZ78" s="1">
        <f t="shared" si="24"/>
        <v>-100000</v>
      </c>
      <c r="BA78" s="1">
        <f t="shared" si="24"/>
        <v>-100000</v>
      </c>
      <c r="BB78" s="1">
        <f t="shared" si="24"/>
        <v>-100000</v>
      </c>
      <c r="BC78" s="1">
        <f t="shared" si="23"/>
        <v>-100000</v>
      </c>
      <c r="BD78" s="1">
        <f t="shared" si="23"/>
        <v>-100000</v>
      </c>
      <c r="BE78" s="1">
        <f t="shared" si="23"/>
        <v>-100000</v>
      </c>
      <c r="BF78" s="1">
        <f t="shared" si="23"/>
        <v>-100000</v>
      </c>
      <c r="BG78" s="1">
        <f t="shared" si="23"/>
        <v>-100000</v>
      </c>
      <c r="BH78" s="1">
        <f t="shared" si="23"/>
        <v>-100000</v>
      </c>
    </row>
    <row r="79" spans="2:60" ht="13.5">
      <c r="B79" s="210"/>
      <c r="C79" s="21"/>
      <c r="D79" s="36"/>
      <c r="E79" s="21"/>
      <c r="F79" s="36"/>
      <c r="G79" s="21"/>
      <c r="H79" s="36"/>
      <c r="I79" s="46"/>
      <c r="J79" s="46"/>
      <c r="K79" s="22">
        <f t="shared" si="4"/>
      </c>
      <c r="L79" s="23">
        <f t="shared" si="5"/>
      </c>
      <c r="M79" s="22">
        <f t="shared" si="6"/>
      </c>
      <c r="N79" s="24">
        <f t="shared" si="7"/>
      </c>
      <c r="O79" s="221"/>
      <c r="P79" s="25"/>
      <c r="Q79" s="38"/>
      <c r="R79" s="8">
        <f>IF(Q79="",0,VLOOKUP(Q79,dbt!$B$6:$C$10,2,FALSE))</f>
        <v>0</v>
      </c>
      <c r="S79" s="8">
        <f>IF(F79="",0,VLOOKUP(F79,dbt!$D$6:$E$15,2,FALSE))</f>
        <v>0</v>
      </c>
      <c r="T79" s="22">
        <f>IF(G79="",0,VLOOKUP(G79,dbt!$F$6:$G$15,2,FALSE))</f>
        <v>0</v>
      </c>
      <c r="U79" s="69">
        <f>IF(F79="",0,INDEX(POINT!$E$8:$N$12,main!R79,main!S79))</f>
        <v>0</v>
      </c>
      <c r="V79" s="70">
        <f>IF(G79=0,0,INDEX(POINT!$E$18:$N$22,main!R79,main!T79))</f>
        <v>0</v>
      </c>
      <c r="W79" s="71">
        <f>IF(M79="",0,M79*POINT!$D$27)</f>
        <v>0</v>
      </c>
      <c r="X79" s="71">
        <f t="shared" si="8"/>
        <v>0</v>
      </c>
      <c r="Y79" s="26"/>
      <c r="Z79" s="27"/>
      <c r="AA79" s="42">
        <f t="shared" si="9"/>
        <v>0</v>
      </c>
      <c r="AB79" s="7">
        <f t="shared" si="10"/>
        <v>0</v>
      </c>
      <c r="AC79" s="7">
        <f t="shared" si="1"/>
        <v>0</v>
      </c>
      <c r="AD79" s="8"/>
      <c r="AE79" s="7">
        <f t="shared" si="11"/>
        <v>0</v>
      </c>
      <c r="AF79" s="44">
        <f t="shared" si="12"/>
        <v>0</v>
      </c>
      <c r="AG79" s="8"/>
      <c r="AH79" s="8"/>
      <c r="AI79" s="8"/>
      <c r="AJ79" s="28"/>
      <c r="AU79" s="1">
        <f t="shared" si="13"/>
        <v>0</v>
      </c>
      <c r="AV79" s="1">
        <f t="shared" si="14"/>
        <v>-100000</v>
      </c>
      <c r="AW79" s="1">
        <f t="shared" si="15"/>
        <v>-100000</v>
      </c>
      <c r="AX79" s="1">
        <f t="shared" si="16"/>
        <v>0</v>
      </c>
      <c r="AY79" s="1">
        <f t="shared" si="3"/>
        <v>-100000</v>
      </c>
      <c r="AZ79" s="1">
        <f t="shared" si="24"/>
        <v>-100000</v>
      </c>
      <c r="BA79" s="1">
        <f t="shared" si="24"/>
        <v>-100000</v>
      </c>
      <c r="BB79" s="1">
        <f t="shared" si="24"/>
        <v>-100000</v>
      </c>
      <c r="BC79" s="1">
        <f t="shared" si="23"/>
        <v>-100000</v>
      </c>
      <c r="BD79" s="1">
        <f t="shared" si="23"/>
        <v>-100000</v>
      </c>
      <c r="BE79" s="1">
        <f t="shared" si="23"/>
        <v>-100000</v>
      </c>
      <c r="BF79" s="1">
        <f t="shared" si="23"/>
        <v>-100000</v>
      </c>
      <c r="BG79" s="1">
        <f t="shared" si="23"/>
        <v>-100000</v>
      </c>
      <c r="BH79" s="1">
        <f t="shared" si="23"/>
        <v>-100000</v>
      </c>
    </row>
    <row r="80" spans="2:60" ht="13.5">
      <c r="B80" s="210"/>
      <c r="C80" s="21"/>
      <c r="D80" s="36"/>
      <c r="E80" s="21"/>
      <c r="F80" s="36"/>
      <c r="G80" s="21"/>
      <c r="H80" s="36"/>
      <c r="I80" s="46"/>
      <c r="J80" s="46"/>
      <c r="K80" s="22">
        <f t="shared" si="4"/>
      </c>
      <c r="L80" s="23">
        <f t="shared" si="5"/>
      </c>
      <c r="M80" s="22">
        <f t="shared" si="6"/>
      </c>
      <c r="N80" s="24">
        <f t="shared" si="7"/>
      </c>
      <c r="O80" s="221"/>
      <c r="P80" s="25"/>
      <c r="Q80" s="38"/>
      <c r="R80" s="8">
        <f>IF(Q80="",0,VLOOKUP(Q80,dbt!$B$6:$C$10,2,FALSE))</f>
        <v>0</v>
      </c>
      <c r="S80" s="8">
        <f>IF(F80="",0,VLOOKUP(F80,dbt!$D$6:$E$15,2,FALSE))</f>
        <v>0</v>
      </c>
      <c r="T80" s="22">
        <f>IF(G80="",0,VLOOKUP(G80,dbt!$F$6:$G$15,2,FALSE))</f>
        <v>0</v>
      </c>
      <c r="U80" s="69">
        <f>IF(F80="",0,INDEX(POINT!$E$8:$N$12,main!R80,main!S80))</f>
        <v>0</v>
      </c>
      <c r="V80" s="70">
        <f>IF(G80=0,0,INDEX(POINT!$E$18:$N$22,main!R80,main!T80))</f>
        <v>0</v>
      </c>
      <c r="W80" s="71">
        <f>IF(M80="",0,M80*POINT!$D$27)</f>
        <v>0</v>
      </c>
      <c r="X80" s="71">
        <f t="shared" si="8"/>
        <v>0</v>
      </c>
      <c r="Y80" s="26"/>
      <c r="Z80" s="27"/>
      <c r="AA80" s="42">
        <f t="shared" si="9"/>
        <v>0</v>
      </c>
      <c r="AB80" s="7">
        <f t="shared" si="10"/>
        <v>0</v>
      </c>
      <c r="AC80" s="7">
        <f t="shared" si="1"/>
        <v>0</v>
      </c>
      <c r="AD80" s="8"/>
      <c r="AE80" s="7">
        <f t="shared" si="11"/>
        <v>0</v>
      </c>
      <c r="AF80" s="44">
        <f t="shared" si="12"/>
        <v>0</v>
      </c>
      <c r="AG80" s="8"/>
      <c r="AH80" s="8"/>
      <c r="AI80" s="8"/>
      <c r="AJ80" s="28"/>
      <c r="AU80" s="1">
        <f t="shared" si="13"/>
        <v>0</v>
      </c>
      <c r="AV80" s="1">
        <f t="shared" si="14"/>
        <v>-100000</v>
      </c>
      <c r="AW80" s="1">
        <f t="shared" si="15"/>
        <v>-100000</v>
      </c>
      <c r="AX80" s="1">
        <f t="shared" si="16"/>
        <v>0</v>
      </c>
      <c r="AY80" s="1">
        <f t="shared" si="3"/>
        <v>-100000</v>
      </c>
      <c r="AZ80" s="1">
        <f t="shared" si="24"/>
        <v>-100000</v>
      </c>
      <c r="BA80" s="1">
        <f t="shared" si="24"/>
        <v>-100000</v>
      </c>
      <c r="BB80" s="1">
        <f t="shared" si="24"/>
        <v>-100000</v>
      </c>
      <c r="BC80" s="1">
        <f aca="true" t="shared" si="25" ref="BC80:BH89">IF($F80=BC$12,$P80,-100000)</f>
        <v>-100000</v>
      </c>
      <c r="BD80" s="1">
        <f t="shared" si="25"/>
        <v>-100000</v>
      </c>
      <c r="BE80" s="1">
        <f t="shared" si="25"/>
        <v>-100000</v>
      </c>
      <c r="BF80" s="1">
        <f t="shared" si="25"/>
        <v>-100000</v>
      </c>
      <c r="BG80" s="1">
        <f t="shared" si="25"/>
        <v>-100000</v>
      </c>
      <c r="BH80" s="1">
        <f t="shared" si="25"/>
        <v>-100000</v>
      </c>
    </row>
    <row r="81" spans="2:60" ht="13.5">
      <c r="B81" s="210"/>
      <c r="C81" s="21"/>
      <c r="D81" s="36"/>
      <c r="E81" s="21"/>
      <c r="F81" s="36"/>
      <c r="G81" s="21"/>
      <c r="H81" s="36"/>
      <c r="I81" s="46"/>
      <c r="J81" s="46"/>
      <c r="K81" s="22">
        <f t="shared" si="4"/>
      </c>
      <c r="L81" s="23">
        <f t="shared" si="5"/>
      </c>
      <c r="M81" s="22">
        <f t="shared" si="6"/>
      </c>
      <c r="N81" s="24">
        <f t="shared" si="7"/>
      </c>
      <c r="O81" s="221"/>
      <c r="P81" s="25"/>
      <c r="Q81" s="38"/>
      <c r="R81" s="8">
        <f>IF(Q81="",0,VLOOKUP(Q81,dbt!$B$6:$C$10,2,FALSE))</f>
        <v>0</v>
      </c>
      <c r="S81" s="8">
        <f>IF(F81="",0,VLOOKUP(F81,dbt!$D$6:$E$15,2,FALSE))</f>
        <v>0</v>
      </c>
      <c r="T81" s="22">
        <f>IF(G81="",0,VLOOKUP(G81,dbt!$F$6:$G$15,2,FALSE))</f>
        <v>0</v>
      </c>
      <c r="U81" s="69">
        <f>IF(F81="",0,INDEX(POINT!$E$8:$N$12,main!R81,main!S81))</f>
        <v>0</v>
      </c>
      <c r="V81" s="70">
        <f>IF(G81=0,0,INDEX(POINT!$E$18:$N$22,main!R81,main!T81))</f>
        <v>0</v>
      </c>
      <c r="W81" s="71">
        <f>IF(M81="",0,M81*POINT!$D$27)</f>
        <v>0</v>
      </c>
      <c r="X81" s="71">
        <f t="shared" si="8"/>
        <v>0</v>
      </c>
      <c r="Y81" s="26"/>
      <c r="Z81" s="27"/>
      <c r="AA81" s="42">
        <f t="shared" si="9"/>
        <v>0</v>
      </c>
      <c r="AB81" s="7">
        <f t="shared" si="10"/>
        <v>0</v>
      </c>
      <c r="AC81" s="7">
        <f t="shared" si="1"/>
        <v>0</v>
      </c>
      <c r="AD81" s="8"/>
      <c r="AE81" s="7">
        <f t="shared" si="11"/>
        <v>0</v>
      </c>
      <c r="AF81" s="44">
        <f t="shared" si="12"/>
        <v>0</v>
      </c>
      <c r="AG81" s="8"/>
      <c r="AH81" s="8"/>
      <c r="AI81" s="8"/>
      <c r="AJ81" s="28"/>
      <c r="AU81" s="1">
        <f t="shared" si="13"/>
        <v>0</v>
      </c>
      <c r="AV81" s="1">
        <f t="shared" si="14"/>
        <v>-100000</v>
      </c>
      <c r="AW81" s="1">
        <f t="shared" si="15"/>
        <v>-100000</v>
      </c>
      <c r="AX81" s="1">
        <f t="shared" si="16"/>
        <v>0</v>
      </c>
      <c r="AY81" s="1">
        <f t="shared" si="3"/>
        <v>-100000</v>
      </c>
      <c r="AZ81" s="1">
        <f t="shared" si="24"/>
        <v>-100000</v>
      </c>
      <c r="BA81" s="1">
        <f t="shared" si="24"/>
        <v>-100000</v>
      </c>
      <c r="BB81" s="1">
        <f t="shared" si="24"/>
        <v>-100000</v>
      </c>
      <c r="BC81" s="1">
        <f t="shared" si="25"/>
        <v>-100000</v>
      </c>
      <c r="BD81" s="1">
        <f t="shared" si="25"/>
        <v>-100000</v>
      </c>
      <c r="BE81" s="1">
        <f t="shared" si="25"/>
        <v>-100000</v>
      </c>
      <c r="BF81" s="1">
        <f t="shared" si="25"/>
        <v>-100000</v>
      </c>
      <c r="BG81" s="1">
        <f t="shared" si="25"/>
        <v>-100000</v>
      </c>
      <c r="BH81" s="1">
        <f t="shared" si="25"/>
        <v>-100000</v>
      </c>
    </row>
    <row r="82" spans="2:60" ht="13.5">
      <c r="B82" s="210"/>
      <c r="C82" s="21"/>
      <c r="D82" s="36"/>
      <c r="E82" s="21"/>
      <c r="F82" s="36"/>
      <c r="G82" s="21"/>
      <c r="H82" s="36"/>
      <c r="I82" s="46"/>
      <c r="J82" s="46"/>
      <c r="K82" s="22">
        <f aca="true" t="shared" si="26" ref="K82:K145">IF(H82="","",DATEDIF(I82,$H$10+1,"y"))</f>
      </c>
      <c r="L82" s="23">
        <f aca="true" t="shared" si="27" ref="L82:L145">IF(H82="","",DATEDIF(I82,$H$10+1,"ym"))</f>
      </c>
      <c r="M82" s="22">
        <f aca="true" t="shared" si="28" ref="M82:M145">IF(H82="","",DATEDIF(J82,$H$10+1,"y"))</f>
      </c>
      <c r="N82" s="24">
        <f aca="true" t="shared" si="29" ref="N82:N145">IF(H82="","",DATEDIF(J82,$H$10+1,"ym"))</f>
      </c>
      <c r="O82" s="221"/>
      <c r="P82" s="25"/>
      <c r="Q82" s="38"/>
      <c r="R82" s="8">
        <f>IF(Q82="",0,VLOOKUP(Q82,dbt!$B$6:$C$10,2,FALSE))</f>
        <v>0</v>
      </c>
      <c r="S82" s="8">
        <f>IF(F82="",0,VLOOKUP(F82,dbt!$D$6:$E$15,2,FALSE))</f>
        <v>0</v>
      </c>
      <c r="T82" s="22">
        <f>IF(G82="",0,VLOOKUP(G82,dbt!$F$6:$G$15,2,FALSE))</f>
        <v>0</v>
      </c>
      <c r="U82" s="69">
        <f>IF(F82="",0,INDEX(POINT!$E$8:$N$12,main!R82,main!S82))</f>
        <v>0</v>
      </c>
      <c r="V82" s="70">
        <f>IF(G82=0,0,INDEX(POINT!$E$18:$N$22,main!R82,main!T82))</f>
        <v>0</v>
      </c>
      <c r="W82" s="71">
        <f>IF(M82="",0,M82*POINT!$D$27)</f>
        <v>0</v>
      </c>
      <c r="X82" s="71">
        <f aca="true" t="shared" si="30" ref="X82:X145">SUM(U82:W82)</f>
        <v>0</v>
      </c>
      <c r="Y82" s="26"/>
      <c r="Z82" s="27"/>
      <c r="AA82" s="42">
        <f aca="true" t="shared" si="31" ref="AA82:AA145">X82*$AB$7</f>
        <v>0</v>
      </c>
      <c r="AB82" s="7">
        <f aca="true" t="shared" si="32" ref="AB82:AB145">AA82-P82</f>
        <v>0</v>
      </c>
      <c r="AC82" s="7">
        <f t="shared" si="1"/>
        <v>0</v>
      </c>
      <c r="AD82" s="8"/>
      <c r="AE82" s="7">
        <f aca="true" t="shared" si="33" ref="AE82:AE145">AA82+AC82+AD82</f>
        <v>0</v>
      </c>
      <c r="AF82" s="44">
        <f aca="true" t="shared" si="34" ref="AF82:AF145">AE82-P82</f>
        <v>0</v>
      </c>
      <c r="AG82" s="8"/>
      <c r="AH82" s="8"/>
      <c r="AI82" s="8"/>
      <c r="AJ82" s="28"/>
      <c r="AU82" s="1">
        <f aca="true" t="shared" si="35" ref="AU82:AU145">IF(K82="",0,K82)</f>
        <v>0</v>
      </c>
      <c r="AV82" s="1">
        <f aca="true" t="shared" si="36" ref="AV82:AV145">IF(C82=1,P82,-100000)</f>
        <v>-100000</v>
      </c>
      <c r="AW82" s="1">
        <f aca="true" t="shared" si="37" ref="AW82:AW145">IF(C82=2,P82,-100000)</f>
        <v>-100000</v>
      </c>
      <c r="AX82" s="1">
        <f aca="true" t="shared" si="38" ref="AX82:AX145">IF(K82="",0,K82)</f>
        <v>0</v>
      </c>
      <c r="AY82" s="1">
        <f t="shared" si="3"/>
        <v>-100000</v>
      </c>
      <c r="AZ82" s="1">
        <f t="shared" si="24"/>
        <v>-100000</v>
      </c>
      <c r="BA82" s="1">
        <f t="shared" si="24"/>
        <v>-100000</v>
      </c>
      <c r="BB82" s="1">
        <f t="shared" si="24"/>
        <v>-100000</v>
      </c>
      <c r="BC82" s="1">
        <f t="shared" si="25"/>
        <v>-100000</v>
      </c>
      <c r="BD82" s="1">
        <f t="shared" si="25"/>
        <v>-100000</v>
      </c>
      <c r="BE82" s="1">
        <f t="shared" si="25"/>
        <v>-100000</v>
      </c>
      <c r="BF82" s="1">
        <f t="shared" si="25"/>
        <v>-100000</v>
      </c>
      <c r="BG82" s="1">
        <f t="shared" si="25"/>
        <v>-100000</v>
      </c>
      <c r="BH82" s="1">
        <f t="shared" si="25"/>
        <v>-100000</v>
      </c>
    </row>
    <row r="83" spans="2:60" ht="13.5">
      <c r="B83" s="210"/>
      <c r="C83" s="21"/>
      <c r="D83" s="36"/>
      <c r="E83" s="21"/>
      <c r="F83" s="36"/>
      <c r="G83" s="21"/>
      <c r="H83" s="36"/>
      <c r="I83" s="46"/>
      <c r="J83" s="46"/>
      <c r="K83" s="22">
        <f t="shared" si="26"/>
      </c>
      <c r="L83" s="23">
        <f t="shared" si="27"/>
      </c>
      <c r="M83" s="22">
        <f t="shared" si="28"/>
      </c>
      <c r="N83" s="24">
        <f t="shared" si="29"/>
      </c>
      <c r="O83" s="221"/>
      <c r="P83" s="25"/>
      <c r="Q83" s="38"/>
      <c r="R83" s="8">
        <f>IF(Q83="",0,VLOOKUP(Q83,dbt!$B$6:$C$10,2,FALSE))</f>
        <v>0</v>
      </c>
      <c r="S83" s="8">
        <f>IF(F83="",0,VLOOKUP(F83,dbt!$D$6:$E$15,2,FALSE))</f>
        <v>0</v>
      </c>
      <c r="T83" s="22">
        <f>IF(G83="",0,VLOOKUP(G83,dbt!$F$6:$G$15,2,FALSE))</f>
        <v>0</v>
      </c>
      <c r="U83" s="69">
        <f>IF(F83="",0,INDEX(POINT!$E$8:$N$12,main!R83,main!S83))</f>
        <v>0</v>
      </c>
      <c r="V83" s="70">
        <f>IF(G83=0,0,INDEX(POINT!$E$18:$N$22,main!R83,main!T83))</f>
        <v>0</v>
      </c>
      <c r="W83" s="71">
        <f>IF(M83="",0,M83*POINT!$D$27)</f>
        <v>0</v>
      </c>
      <c r="X83" s="71">
        <f t="shared" si="30"/>
        <v>0</v>
      </c>
      <c r="Y83" s="26"/>
      <c r="Z83" s="27"/>
      <c r="AA83" s="42">
        <f t="shared" si="31"/>
        <v>0</v>
      </c>
      <c r="AB83" s="7">
        <f t="shared" si="32"/>
        <v>0</v>
      </c>
      <c r="AC83" s="7">
        <f t="shared" si="1"/>
        <v>0</v>
      </c>
      <c r="AD83" s="8"/>
      <c r="AE83" s="7">
        <f t="shared" si="33"/>
        <v>0</v>
      </c>
      <c r="AF83" s="44">
        <f t="shared" si="34"/>
        <v>0</v>
      </c>
      <c r="AG83" s="8"/>
      <c r="AH83" s="8"/>
      <c r="AI83" s="8"/>
      <c r="AJ83" s="28"/>
      <c r="AU83" s="1">
        <f t="shared" si="35"/>
        <v>0</v>
      </c>
      <c r="AV83" s="1">
        <f t="shared" si="36"/>
        <v>-100000</v>
      </c>
      <c r="AW83" s="1">
        <f t="shared" si="37"/>
        <v>-100000</v>
      </c>
      <c r="AX83" s="1">
        <f t="shared" si="38"/>
        <v>0</v>
      </c>
      <c r="AY83" s="1">
        <f t="shared" si="3"/>
        <v>-100000</v>
      </c>
      <c r="AZ83" s="1">
        <f t="shared" si="24"/>
        <v>-100000</v>
      </c>
      <c r="BA83" s="1">
        <f t="shared" si="24"/>
        <v>-100000</v>
      </c>
      <c r="BB83" s="1">
        <f t="shared" si="24"/>
        <v>-100000</v>
      </c>
      <c r="BC83" s="1">
        <f t="shared" si="25"/>
        <v>-100000</v>
      </c>
      <c r="BD83" s="1">
        <f t="shared" si="25"/>
        <v>-100000</v>
      </c>
      <c r="BE83" s="1">
        <f t="shared" si="25"/>
        <v>-100000</v>
      </c>
      <c r="BF83" s="1">
        <f t="shared" si="25"/>
        <v>-100000</v>
      </c>
      <c r="BG83" s="1">
        <f t="shared" si="25"/>
        <v>-100000</v>
      </c>
      <c r="BH83" s="1">
        <f t="shared" si="25"/>
        <v>-100000</v>
      </c>
    </row>
    <row r="84" spans="2:60" ht="13.5">
      <c r="B84" s="210"/>
      <c r="C84" s="21"/>
      <c r="D84" s="36"/>
      <c r="E84" s="21"/>
      <c r="F84" s="36"/>
      <c r="G84" s="21"/>
      <c r="H84" s="36"/>
      <c r="I84" s="46"/>
      <c r="J84" s="46"/>
      <c r="K84" s="22">
        <f t="shared" si="26"/>
      </c>
      <c r="L84" s="23">
        <f t="shared" si="27"/>
      </c>
      <c r="M84" s="22">
        <f t="shared" si="28"/>
      </c>
      <c r="N84" s="24">
        <f t="shared" si="29"/>
      </c>
      <c r="O84" s="221"/>
      <c r="P84" s="25"/>
      <c r="Q84" s="38"/>
      <c r="R84" s="8">
        <f>IF(Q84="",0,VLOOKUP(Q84,dbt!$B$6:$C$10,2,FALSE))</f>
        <v>0</v>
      </c>
      <c r="S84" s="8">
        <f>IF(F84="",0,VLOOKUP(F84,dbt!$D$6:$E$15,2,FALSE))</f>
        <v>0</v>
      </c>
      <c r="T84" s="22">
        <f>IF(G84="",0,VLOOKUP(G84,dbt!$F$6:$G$15,2,FALSE))</f>
        <v>0</v>
      </c>
      <c r="U84" s="69">
        <f>IF(F84="",0,INDEX(POINT!$E$8:$N$12,main!R84,main!S84))</f>
        <v>0</v>
      </c>
      <c r="V84" s="70">
        <f>IF(G84=0,0,INDEX(POINT!$E$18:$N$22,main!R84,main!T84))</f>
        <v>0</v>
      </c>
      <c r="W84" s="71">
        <f>IF(M84="",0,M84*POINT!$D$27)</f>
        <v>0</v>
      </c>
      <c r="X84" s="71">
        <f t="shared" si="30"/>
        <v>0</v>
      </c>
      <c r="Y84" s="26"/>
      <c r="Z84" s="27"/>
      <c r="AA84" s="42">
        <f t="shared" si="31"/>
        <v>0</v>
      </c>
      <c r="AB84" s="7">
        <f t="shared" si="32"/>
        <v>0</v>
      </c>
      <c r="AC84" s="7">
        <f t="shared" si="1"/>
        <v>0</v>
      </c>
      <c r="AD84" s="8"/>
      <c r="AE84" s="7">
        <f t="shared" si="33"/>
        <v>0</v>
      </c>
      <c r="AF84" s="44">
        <f t="shared" si="34"/>
        <v>0</v>
      </c>
      <c r="AG84" s="8"/>
      <c r="AH84" s="8"/>
      <c r="AI84" s="8"/>
      <c r="AJ84" s="28"/>
      <c r="AU84" s="1">
        <f t="shared" si="35"/>
        <v>0</v>
      </c>
      <c r="AV84" s="1">
        <f t="shared" si="36"/>
        <v>-100000</v>
      </c>
      <c r="AW84" s="1">
        <f t="shared" si="37"/>
        <v>-100000</v>
      </c>
      <c r="AX84" s="1">
        <f t="shared" si="38"/>
        <v>0</v>
      </c>
      <c r="AY84" s="1">
        <f t="shared" si="3"/>
        <v>-100000</v>
      </c>
      <c r="AZ84" s="1">
        <f t="shared" si="24"/>
        <v>-100000</v>
      </c>
      <c r="BA84" s="1">
        <f t="shared" si="24"/>
        <v>-100000</v>
      </c>
      <c r="BB84" s="1">
        <f t="shared" si="24"/>
        <v>-100000</v>
      </c>
      <c r="BC84" s="1">
        <f t="shared" si="25"/>
        <v>-100000</v>
      </c>
      <c r="BD84" s="1">
        <f t="shared" si="25"/>
        <v>-100000</v>
      </c>
      <c r="BE84" s="1">
        <f t="shared" si="25"/>
        <v>-100000</v>
      </c>
      <c r="BF84" s="1">
        <f t="shared" si="25"/>
        <v>-100000</v>
      </c>
      <c r="BG84" s="1">
        <f t="shared" si="25"/>
        <v>-100000</v>
      </c>
      <c r="BH84" s="1">
        <f t="shared" si="25"/>
        <v>-100000</v>
      </c>
    </row>
    <row r="85" spans="2:60" ht="13.5">
      <c r="B85" s="210"/>
      <c r="C85" s="21"/>
      <c r="D85" s="36"/>
      <c r="E85" s="21"/>
      <c r="F85" s="36"/>
      <c r="G85" s="21"/>
      <c r="H85" s="36"/>
      <c r="I85" s="46"/>
      <c r="J85" s="46"/>
      <c r="K85" s="22">
        <f t="shared" si="26"/>
      </c>
      <c r="L85" s="23">
        <f t="shared" si="27"/>
      </c>
      <c r="M85" s="22">
        <f t="shared" si="28"/>
      </c>
      <c r="N85" s="24">
        <f t="shared" si="29"/>
      </c>
      <c r="O85" s="221"/>
      <c r="P85" s="25"/>
      <c r="Q85" s="38"/>
      <c r="R85" s="8">
        <f>IF(Q85="",0,VLOOKUP(Q85,dbt!$B$6:$C$10,2,FALSE))</f>
        <v>0</v>
      </c>
      <c r="S85" s="8">
        <f>IF(F85="",0,VLOOKUP(F85,dbt!$D$6:$E$15,2,FALSE))</f>
        <v>0</v>
      </c>
      <c r="T85" s="22">
        <f>IF(G85="",0,VLOOKUP(G85,dbt!$F$6:$G$15,2,FALSE))</f>
        <v>0</v>
      </c>
      <c r="U85" s="69">
        <f>IF(F85="",0,INDEX(POINT!$E$8:$N$12,main!R85,main!S85))</f>
        <v>0</v>
      </c>
      <c r="V85" s="70">
        <f>IF(G85=0,0,INDEX(POINT!$E$18:$N$22,main!R85,main!T85))</f>
        <v>0</v>
      </c>
      <c r="W85" s="71">
        <f>IF(M85="",0,M85*POINT!$D$27)</f>
        <v>0</v>
      </c>
      <c r="X85" s="71">
        <f t="shared" si="30"/>
        <v>0</v>
      </c>
      <c r="Y85" s="26"/>
      <c r="Z85" s="27"/>
      <c r="AA85" s="42">
        <f t="shared" si="31"/>
        <v>0</v>
      </c>
      <c r="AB85" s="7">
        <f t="shared" si="32"/>
        <v>0</v>
      </c>
      <c r="AC85" s="7">
        <f t="shared" si="1"/>
        <v>0</v>
      </c>
      <c r="AD85" s="8"/>
      <c r="AE85" s="7">
        <f t="shared" si="33"/>
        <v>0</v>
      </c>
      <c r="AF85" s="44">
        <f t="shared" si="34"/>
        <v>0</v>
      </c>
      <c r="AG85" s="8"/>
      <c r="AH85" s="8"/>
      <c r="AI85" s="8"/>
      <c r="AJ85" s="28"/>
      <c r="AU85" s="1">
        <f t="shared" si="35"/>
        <v>0</v>
      </c>
      <c r="AV85" s="1">
        <f t="shared" si="36"/>
        <v>-100000</v>
      </c>
      <c r="AW85" s="1">
        <f t="shared" si="37"/>
        <v>-100000</v>
      </c>
      <c r="AX85" s="1">
        <f t="shared" si="38"/>
        <v>0</v>
      </c>
      <c r="AY85" s="1">
        <f t="shared" si="3"/>
        <v>-100000</v>
      </c>
      <c r="AZ85" s="1">
        <f t="shared" si="24"/>
        <v>-100000</v>
      </c>
      <c r="BA85" s="1">
        <f t="shared" si="24"/>
        <v>-100000</v>
      </c>
      <c r="BB85" s="1">
        <f t="shared" si="24"/>
        <v>-100000</v>
      </c>
      <c r="BC85" s="1">
        <f t="shared" si="25"/>
        <v>-100000</v>
      </c>
      <c r="BD85" s="1">
        <f t="shared" si="25"/>
        <v>-100000</v>
      </c>
      <c r="BE85" s="1">
        <f t="shared" si="25"/>
        <v>-100000</v>
      </c>
      <c r="BF85" s="1">
        <f t="shared" si="25"/>
        <v>-100000</v>
      </c>
      <c r="BG85" s="1">
        <f t="shared" si="25"/>
        <v>-100000</v>
      </c>
      <c r="BH85" s="1">
        <f t="shared" si="25"/>
        <v>-100000</v>
      </c>
    </row>
    <row r="86" spans="2:60" ht="13.5">
      <c r="B86" s="210"/>
      <c r="C86" s="21"/>
      <c r="D86" s="36"/>
      <c r="E86" s="21"/>
      <c r="F86" s="36"/>
      <c r="G86" s="21"/>
      <c r="H86" s="36"/>
      <c r="I86" s="46"/>
      <c r="J86" s="46"/>
      <c r="K86" s="22">
        <f t="shared" si="26"/>
      </c>
      <c r="L86" s="23">
        <f t="shared" si="27"/>
      </c>
      <c r="M86" s="22">
        <f t="shared" si="28"/>
      </c>
      <c r="N86" s="24">
        <f t="shared" si="29"/>
      </c>
      <c r="O86" s="221"/>
      <c r="P86" s="25"/>
      <c r="Q86" s="38"/>
      <c r="R86" s="8">
        <f>IF(Q86="",0,VLOOKUP(Q86,dbt!$B$6:$C$10,2,FALSE))</f>
        <v>0</v>
      </c>
      <c r="S86" s="8">
        <f>IF(F86="",0,VLOOKUP(F86,dbt!$D$6:$E$15,2,FALSE))</f>
        <v>0</v>
      </c>
      <c r="T86" s="22">
        <f>IF(G86="",0,VLOOKUP(G86,dbt!$F$6:$G$15,2,FALSE))</f>
        <v>0</v>
      </c>
      <c r="U86" s="69">
        <f>IF(F86="",0,INDEX(POINT!$E$8:$N$12,main!R86,main!S86))</f>
        <v>0</v>
      </c>
      <c r="V86" s="70">
        <f>IF(G86=0,0,INDEX(POINT!$E$18:$N$22,main!R86,main!T86))</f>
        <v>0</v>
      </c>
      <c r="W86" s="71">
        <f>IF(M86="",0,M86*POINT!$D$27)</f>
        <v>0</v>
      </c>
      <c r="X86" s="71">
        <f t="shared" si="30"/>
        <v>0</v>
      </c>
      <c r="Y86" s="26"/>
      <c r="Z86" s="27"/>
      <c r="AA86" s="42">
        <f t="shared" si="31"/>
        <v>0</v>
      </c>
      <c r="AB86" s="7">
        <f t="shared" si="32"/>
        <v>0</v>
      </c>
      <c r="AC86" s="7">
        <f t="shared" si="1"/>
        <v>0</v>
      </c>
      <c r="AD86" s="8"/>
      <c r="AE86" s="7">
        <f t="shared" si="33"/>
        <v>0</v>
      </c>
      <c r="AF86" s="44">
        <f t="shared" si="34"/>
        <v>0</v>
      </c>
      <c r="AG86" s="8"/>
      <c r="AH86" s="8"/>
      <c r="AI86" s="8"/>
      <c r="AJ86" s="28"/>
      <c r="AU86" s="1">
        <f t="shared" si="35"/>
        <v>0</v>
      </c>
      <c r="AV86" s="1">
        <f t="shared" si="36"/>
        <v>-100000</v>
      </c>
      <c r="AW86" s="1">
        <f t="shared" si="37"/>
        <v>-100000</v>
      </c>
      <c r="AX86" s="1">
        <f t="shared" si="38"/>
        <v>0</v>
      </c>
      <c r="AY86" s="1">
        <f t="shared" si="3"/>
        <v>-100000</v>
      </c>
      <c r="AZ86" s="1">
        <f t="shared" si="24"/>
        <v>-100000</v>
      </c>
      <c r="BA86" s="1">
        <f t="shared" si="24"/>
        <v>-100000</v>
      </c>
      <c r="BB86" s="1">
        <f t="shared" si="24"/>
        <v>-100000</v>
      </c>
      <c r="BC86" s="1">
        <f t="shared" si="25"/>
        <v>-100000</v>
      </c>
      <c r="BD86" s="1">
        <f t="shared" si="25"/>
        <v>-100000</v>
      </c>
      <c r="BE86" s="1">
        <f t="shared" si="25"/>
        <v>-100000</v>
      </c>
      <c r="BF86" s="1">
        <f t="shared" si="25"/>
        <v>-100000</v>
      </c>
      <c r="BG86" s="1">
        <f t="shared" si="25"/>
        <v>-100000</v>
      </c>
      <c r="BH86" s="1">
        <f t="shared" si="25"/>
        <v>-100000</v>
      </c>
    </row>
    <row r="87" spans="2:60" ht="13.5">
      <c r="B87" s="210"/>
      <c r="C87" s="21"/>
      <c r="D87" s="36"/>
      <c r="E87" s="21"/>
      <c r="F87" s="36"/>
      <c r="G87" s="21"/>
      <c r="H87" s="36"/>
      <c r="I87" s="46"/>
      <c r="J87" s="46"/>
      <c r="K87" s="22">
        <f t="shared" si="26"/>
      </c>
      <c r="L87" s="23">
        <f t="shared" si="27"/>
      </c>
      <c r="M87" s="22">
        <f t="shared" si="28"/>
      </c>
      <c r="N87" s="24">
        <f t="shared" si="29"/>
      </c>
      <c r="O87" s="221"/>
      <c r="P87" s="25"/>
      <c r="Q87" s="38"/>
      <c r="R87" s="8">
        <f>IF(Q87="",0,VLOOKUP(Q87,dbt!$B$6:$C$10,2,FALSE))</f>
        <v>0</v>
      </c>
      <c r="S87" s="8">
        <f>IF(F87="",0,VLOOKUP(F87,dbt!$D$6:$E$15,2,FALSE))</f>
        <v>0</v>
      </c>
      <c r="T87" s="22">
        <f>IF(G87="",0,VLOOKUP(G87,dbt!$F$6:$G$15,2,FALSE))</f>
        <v>0</v>
      </c>
      <c r="U87" s="69">
        <f>IF(F87="",0,INDEX(POINT!$E$8:$N$12,main!R87,main!S87))</f>
        <v>0</v>
      </c>
      <c r="V87" s="70">
        <f>IF(G87=0,0,INDEX(POINT!$E$18:$N$22,main!R87,main!T87))</f>
        <v>0</v>
      </c>
      <c r="W87" s="71">
        <f>IF(M87="",0,M87*POINT!$D$27)</f>
        <v>0</v>
      </c>
      <c r="X87" s="71">
        <f t="shared" si="30"/>
        <v>0</v>
      </c>
      <c r="Y87" s="26"/>
      <c r="Z87" s="27"/>
      <c r="AA87" s="42">
        <f t="shared" si="31"/>
        <v>0</v>
      </c>
      <c r="AB87" s="7">
        <f t="shared" si="32"/>
        <v>0</v>
      </c>
      <c r="AC87" s="7">
        <f t="shared" si="1"/>
        <v>0</v>
      </c>
      <c r="AD87" s="8"/>
      <c r="AE87" s="7">
        <f t="shared" si="33"/>
        <v>0</v>
      </c>
      <c r="AF87" s="44">
        <f t="shared" si="34"/>
        <v>0</v>
      </c>
      <c r="AG87" s="8"/>
      <c r="AH87" s="8"/>
      <c r="AI87" s="8"/>
      <c r="AJ87" s="28"/>
      <c r="AU87" s="1">
        <f t="shared" si="35"/>
        <v>0</v>
      </c>
      <c r="AV87" s="1">
        <f t="shared" si="36"/>
        <v>-100000</v>
      </c>
      <c r="AW87" s="1">
        <f t="shared" si="37"/>
        <v>-100000</v>
      </c>
      <c r="AX87" s="1">
        <f t="shared" si="38"/>
        <v>0</v>
      </c>
      <c r="AY87" s="1">
        <f t="shared" si="3"/>
        <v>-100000</v>
      </c>
      <c r="AZ87" s="1">
        <f t="shared" si="24"/>
        <v>-100000</v>
      </c>
      <c r="BA87" s="1">
        <f t="shared" si="24"/>
        <v>-100000</v>
      </c>
      <c r="BB87" s="1">
        <f t="shared" si="24"/>
        <v>-100000</v>
      </c>
      <c r="BC87" s="1">
        <f t="shared" si="25"/>
        <v>-100000</v>
      </c>
      <c r="BD87" s="1">
        <f t="shared" si="25"/>
        <v>-100000</v>
      </c>
      <c r="BE87" s="1">
        <f t="shared" si="25"/>
        <v>-100000</v>
      </c>
      <c r="BF87" s="1">
        <f t="shared" si="25"/>
        <v>-100000</v>
      </c>
      <c r="BG87" s="1">
        <f t="shared" si="25"/>
        <v>-100000</v>
      </c>
      <c r="BH87" s="1">
        <f t="shared" si="25"/>
        <v>-100000</v>
      </c>
    </row>
    <row r="88" spans="2:60" ht="13.5">
      <c r="B88" s="210"/>
      <c r="C88" s="21"/>
      <c r="D88" s="36"/>
      <c r="E88" s="21"/>
      <c r="F88" s="36"/>
      <c r="G88" s="21"/>
      <c r="H88" s="36"/>
      <c r="I88" s="46"/>
      <c r="J88" s="46"/>
      <c r="K88" s="22">
        <f t="shared" si="26"/>
      </c>
      <c r="L88" s="23">
        <f t="shared" si="27"/>
      </c>
      <c r="M88" s="22">
        <f t="shared" si="28"/>
      </c>
      <c r="N88" s="24">
        <f t="shared" si="29"/>
      </c>
      <c r="O88" s="221"/>
      <c r="P88" s="25"/>
      <c r="Q88" s="38"/>
      <c r="R88" s="8">
        <f>IF(Q88="",0,VLOOKUP(Q88,dbt!$B$6:$C$10,2,FALSE))</f>
        <v>0</v>
      </c>
      <c r="S88" s="8">
        <f>IF(F88="",0,VLOOKUP(F88,dbt!$D$6:$E$15,2,FALSE))</f>
        <v>0</v>
      </c>
      <c r="T88" s="22">
        <f>IF(G88="",0,VLOOKUP(G88,dbt!$F$6:$G$15,2,FALSE))</f>
        <v>0</v>
      </c>
      <c r="U88" s="69">
        <f>IF(F88="",0,INDEX(POINT!$E$8:$N$12,main!R88,main!S88))</f>
        <v>0</v>
      </c>
      <c r="V88" s="70">
        <f>IF(G88=0,0,INDEX(POINT!$E$18:$N$22,main!R88,main!T88))</f>
        <v>0</v>
      </c>
      <c r="W88" s="71">
        <f>IF(M88="",0,M88*POINT!$D$27)</f>
        <v>0</v>
      </c>
      <c r="X88" s="71">
        <f t="shared" si="30"/>
        <v>0</v>
      </c>
      <c r="Y88" s="26"/>
      <c r="Z88" s="27"/>
      <c r="AA88" s="42">
        <f t="shared" si="31"/>
        <v>0</v>
      </c>
      <c r="AB88" s="7">
        <f t="shared" si="32"/>
        <v>0</v>
      </c>
      <c r="AC88" s="7">
        <f t="shared" si="1"/>
        <v>0</v>
      </c>
      <c r="AD88" s="8"/>
      <c r="AE88" s="7">
        <f t="shared" si="33"/>
        <v>0</v>
      </c>
      <c r="AF88" s="44">
        <f t="shared" si="34"/>
        <v>0</v>
      </c>
      <c r="AG88" s="8"/>
      <c r="AH88" s="8"/>
      <c r="AI88" s="8"/>
      <c r="AJ88" s="28"/>
      <c r="AU88" s="1">
        <f t="shared" si="35"/>
        <v>0</v>
      </c>
      <c r="AV88" s="1">
        <f t="shared" si="36"/>
        <v>-100000</v>
      </c>
      <c r="AW88" s="1">
        <f t="shared" si="37"/>
        <v>-100000</v>
      </c>
      <c r="AX88" s="1">
        <f t="shared" si="38"/>
        <v>0</v>
      </c>
      <c r="AY88" s="1">
        <f aca="true" t="shared" si="39" ref="AY88:AY151">IF($F88=AY$12,$P88,-100000)</f>
        <v>-100000</v>
      </c>
      <c r="AZ88" s="1">
        <f t="shared" si="24"/>
        <v>-100000</v>
      </c>
      <c r="BA88" s="1">
        <f t="shared" si="24"/>
        <v>-100000</v>
      </c>
      <c r="BB88" s="1">
        <f t="shared" si="24"/>
        <v>-100000</v>
      </c>
      <c r="BC88" s="1">
        <f t="shared" si="25"/>
        <v>-100000</v>
      </c>
      <c r="BD88" s="1">
        <f t="shared" si="25"/>
        <v>-100000</v>
      </c>
      <c r="BE88" s="1">
        <f t="shared" si="25"/>
        <v>-100000</v>
      </c>
      <c r="BF88" s="1">
        <f t="shared" si="25"/>
        <v>-100000</v>
      </c>
      <c r="BG88" s="1">
        <f t="shared" si="25"/>
        <v>-100000</v>
      </c>
      <c r="BH88" s="1">
        <f t="shared" si="25"/>
        <v>-100000</v>
      </c>
    </row>
    <row r="89" spans="2:60" ht="13.5">
      <c r="B89" s="210"/>
      <c r="C89" s="21"/>
      <c r="D89" s="36"/>
      <c r="E89" s="21"/>
      <c r="F89" s="36"/>
      <c r="G89" s="21"/>
      <c r="H89" s="36"/>
      <c r="I89" s="46"/>
      <c r="J89" s="46"/>
      <c r="K89" s="22">
        <f t="shared" si="26"/>
      </c>
      <c r="L89" s="23">
        <f t="shared" si="27"/>
      </c>
      <c r="M89" s="22">
        <f t="shared" si="28"/>
      </c>
      <c r="N89" s="24">
        <f t="shared" si="29"/>
      </c>
      <c r="O89" s="221"/>
      <c r="P89" s="25"/>
      <c r="Q89" s="38"/>
      <c r="R89" s="8">
        <f>IF(Q89="",0,VLOOKUP(Q89,dbt!$B$6:$C$10,2,FALSE))</f>
        <v>0</v>
      </c>
      <c r="S89" s="8">
        <f>IF(F89="",0,VLOOKUP(F89,dbt!$D$6:$E$15,2,FALSE))</f>
        <v>0</v>
      </c>
      <c r="T89" s="22">
        <f>IF(G89="",0,VLOOKUP(G89,dbt!$F$6:$G$15,2,FALSE))</f>
        <v>0</v>
      </c>
      <c r="U89" s="69">
        <f>IF(F89="",0,INDEX(POINT!$E$8:$N$12,main!R89,main!S89))</f>
        <v>0</v>
      </c>
      <c r="V89" s="70">
        <f>IF(G89=0,0,INDEX(POINT!$E$18:$N$22,main!R89,main!T89))</f>
        <v>0</v>
      </c>
      <c r="W89" s="71">
        <f>IF(M89="",0,M89*POINT!$D$27)</f>
        <v>0</v>
      </c>
      <c r="X89" s="71">
        <f t="shared" si="30"/>
        <v>0</v>
      </c>
      <c r="Y89" s="26"/>
      <c r="Z89" s="27"/>
      <c r="AA89" s="42">
        <f t="shared" si="31"/>
        <v>0</v>
      </c>
      <c r="AB89" s="7">
        <f t="shared" si="32"/>
        <v>0</v>
      </c>
      <c r="AC89" s="7">
        <f t="shared" si="1"/>
        <v>0</v>
      </c>
      <c r="AD89" s="8"/>
      <c r="AE89" s="7">
        <f t="shared" si="33"/>
        <v>0</v>
      </c>
      <c r="AF89" s="44">
        <f t="shared" si="34"/>
        <v>0</v>
      </c>
      <c r="AG89" s="8"/>
      <c r="AH89" s="8"/>
      <c r="AI89" s="8"/>
      <c r="AJ89" s="28"/>
      <c r="AU89" s="1">
        <f t="shared" si="35"/>
        <v>0</v>
      </c>
      <c r="AV89" s="1">
        <f t="shared" si="36"/>
        <v>-100000</v>
      </c>
      <c r="AW89" s="1">
        <f t="shared" si="37"/>
        <v>-100000</v>
      </c>
      <c r="AX89" s="1">
        <f t="shared" si="38"/>
        <v>0</v>
      </c>
      <c r="AY89" s="1">
        <f t="shared" si="39"/>
        <v>-100000</v>
      </c>
      <c r="AZ89" s="1">
        <f t="shared" si="24"/>
        <v>-100000</v>
      </c>
      <c r="BA89" s="1">
        <f t="shared" si="24"/>
        <v>-100000</v>
      </c>
      <c r="BB89" s="1">
        <f t="shared" si="24"/>
        <v>-100000</v>
      </c>
      <c r="BC89" s="1">
        <f t="shared" si="25"/>
        <v>-100000</v>
      </c>
      <c r="BD89" s="1">
        <f t="shared" si="25"/>
        <v>-100000</v>
      </c>
      <c r="BE89" s="1">
        <f t="shared" si="25"/>
        <v>-100000</v>
      </c>
      <c r="BF89" s="1">
        <f t="shared" si="25"/>
        <v>-100000</v>
      </c>
      <c r="BG89" s="1">
        <f t="shared" si="25"/>
        <v>-100000</v>
      </c>
      <c r="BH89" s="1">
        <f t="shared" si="25"/>
        <v>-100000</v>
      </c>
    </row>
    <row r="90" spans="2:60" ht="13.5">
      <c r="B90" s="210"/>
      <c r="C90" s="21"/>
      <c r="D90" s="36"/>
      <c r="E90" s="21"/>
      <c r="F90" s="36"/>
      <c r="G90" s="21"/>
      <c r="H90" s="36"/>
      <c r="I90" s="46"/>
      <c r="J90" s="46"/>
      <c r="K90" s="22">
        <f t="shared" si="26"/>
      </c>
      <c r="L90" s="23">
        <f t="shared" si="27"/>
      </c>
      <c r="M90" s="22">
        <f t="shared" si="28"/>
      </c>
      <c r="N90" s="24">
        <f t="shared" si="29"/>
      </c>
      <c r="O90" s="221"/>
      <c r="P90" s="25"/>
      <c r="Q90" s="38"/>
      <c r="R90" s="8">
        <f>IF(Q90="",0,VLOOKUP(Q90,dbt!$B$6:$C$10,2,FALSE))</f>
        <v>0</v>
      </c>
      <c r="S90" s="8">
        <f>IF(F90="",0,VLOOKUP(F90,dbt!$D$6:$E$15,2,FALSE))</f>
        <v>0</v>
      </c>
      <c r="T90" s="22">
        <f>IF(G90="",0,VLOOKUP(G90,dbt!$F$6:$G$15,2,FALSE))</f>
        <v>0</v>
      </c>
      <c r="U90" s="69">
        <f>IF(F90="",0,INDEX(POINT!$E$8:$N$12,main!R90,main!S90))</f>
        <v>0</v>
      </c>
      <c r="V90" s="70">
        <f>IF(G90=0,0,INDEX(POINT!$E$18:$N$22,main!R90,main!T90))</f>
        <v>0</v>
      </c>
      <c r="W90" s="71">
        <f>IF(M90="",0,M90*POINT!$D$27)</f>
        <v>0</v>
      </c>
      <c r="X90" s="71">
        <f t="shared" si="30"/>
        <v>0</v>
      </c>
      <c r="Y90" s="26"/>
      <c r="Z90" s="27"/>
      <c r="AA90" s="42">
        <f t="shared" si="31"/>
        <v>0</v>
      </c>
      <c r="AB90" s="7">
        <f t="shared" si="32"/>
        <v>0</v>
      </c>
      <c r="AC90" s="7">
        <f t="shared" si="1"/>
        <v>0</v>
      </c>
      <c r="AD90" s="8"/>
      <c r="AE90" s="7">
        <f t="shared" si="33"/>
        <v>0</v>
      </c>
      <c r="AF90" s="44">
        <f t="shared" si="34"/>
        <v>0</v>
      </c>
      <c r="AG90" s="8"/>
      <c r="AH90" s="8"/>
      <c r="AI90" s="8"/>
      <c r="AJ90" s="28"/>
      <c r="AU90" s="1">
        <f t="shared" si="35"/>
        <v>0</v>
      </c>
      <c r="AV90" s="1">
        <f t="shared" si="36"/>
        <v>-100000</v>
      </c>
      <c r="AW90" s="1">
        <f t="shared" si="37"/>
        <v>-100000</v>
      </c>
      <c r="AX90" s="1">
        <f t="shared" si="38"/>
        <v>0</v>
      </c>
      <c r="AY90" s="1">
        <f t="shared" si="39"/>
        <v>-100000</v>
      </c>
      <c r="AZ90" s="1">
        <f t="shared" si="24"/>
        <v>-100000</v>
      </c>
      <c r="BA90" s="1">
        <f t="shared" si="24"/>
        <v>-100000</v>
      </c>
      <c r="BB90" s="1">
        <f t="shared" si="24"/>
        <v>-100000</v>
      </c>
      <c r="BC90" s="1">
        <f aca="true" t="shared" si="40" ref="BC90:BH99">IF($F90=BC$12,$P90,-100000)</f>
        <v>-100000</v>
      </c>
      <c r="BD90" s="1">
        <f t="shared" si="40"/>
        <v>-100000</v>
      </c>
      <c r="BE90" s="1">
        <f t="shared" si="40"/>
        <v>-100000</v>
      </c>
      <c r="BF90" s="1">
        <f t="shared" si="40"/>
        <v>-100000</v>
      </c>
      <c r="BG90" s="1">
        <f t="shared" si="40"/>
        <v>-100000</v>
      </c>
      <c r="BH90" s="1">
        <f t="shared" si="40"/>
        <v>-100000</v>
      </c>
    </row>
    <row r="91" spans="2:60" ht="13.5">
      <c r="B91" s="210"/>
      <c r="C91" s="21"/>
      <c r="D91" s="36"/>
      <c r="E91" s="21"/>
      <c r="F91" s="36"/>
      <c r="G91" s="21"/>
      <c r="H91" s="36"/>
      <c r="I91" s="46"/>
      <c r="J91" s="46"/>
      <c r="K91" s="22">
        <f t="shared" si="26"/>
      </c>
      <c r="L91" s="23">
        <f t="shared" si="27"/>
      </c>
      <c r="M91" s="22">
        <f t="shared" si="28"/>
      </c>
      <c r="N91" s="24">
        <f t="shared" si="29"/>
      </c>
      <c r="O91" s="221"/>
      <c r="P91" s="25"/>
      <c r="Q91" s="38"/>
      <c r="R91" s="8">
        <f>IF(Q91="",0,VLOOKUP(Q91,dbt!$B$6:$C$10,2,FALSE))</f>
        <v>0</v>
      </c>
      <c r="S91" s="8">
        <f>IF(F91="",0,VLOOKUP(F91,dbt!$D$6:$E$15,2,FALSE))</f>
        <v>0</v>
      </c>
      <c r="T91" s="22">
        <f>IF(G91="",0,VLOOKUP(G91,dbt!$F$6:$G$15,2,FALSE))</f>
        <v>0</v>
      </c>
      <c r="U91" s="69">
        <f>IF(F91="",0,INDEX(POINT!$E$8:$N$12,main!R91,main!S91))</f>
        <v>0</v>
      </c>
      <c r="V91" s="70">
        <f>IF(G91=0,0,INDEX(POINT!$E$18:$N$22,main!R91,main!T91))</f>
        <v>0</v>
      </c>
      <c r="W91" s="71">
        <f>IF(M91="",0,M91*POINT!$D$27)</f>
        <v>0</v>
      </c>
      <c r="X91" s="71">
        <f t="shared" si="30"/>
        <v>0</v>
      </c>
      <c r="Y91" s="26"/>
      <c r="Z91" s="27"/>
      <c r="AA91" s="42">
        <f t="shared" si="31"/>
        <v>0</v>
      </c>
      <c r="AB91" s="7">
        <f t="shared" si="32"/>
        <v>0</v>
      </c>
      <c r="AC91" s="7">
        <f t="shared" si="1"/>
        <v>0</v>
      </c>
      <c r="AD91" s="8"/>
      <c r="AE91" s="7">
        <f t="shared" si="33"/>
        <v>0</v>
      </c>
      <c r="AF91" s="44">
        <f t="shared" si="34"/>
        <v>0</v>
      </c>
      <c r="AG91" s="8"/>
      <c r="AH91" s="8"/>
      <c r="AI91" s="8"/>
      <c r="AJ91" s="28"/>
      <c r="AU91" s="1">
        <f t="shared" si="35"/>
        <v>0</v>
      </c>
      <c r="AV91" s="1">
        <f t="shared" si="36"/>
        <v>-100000</v>
      </c>
      <c r="AW91" s="1">
        <f t="shared" si="37"/>
        <v>-100000</v>
      </c>
      <c r="AX91" s="1">
        <f t="shared" si="38"/>
        <v>0</v>
      </c>
      <c r="AY91" s="1">
        <f t="shared" si="39"/>
        <v>-100000</v>
      </c>
      <c r="AZ91" s="1">
        <f aca="true" t="shared" si="41" ref="AZ91:BB115">IF($F91=AZ$12,$P91,-100000)</f>
        <v>-100000</v>
      </c>
      <c r="BA91" s="1">
        <f t="shared" si="41"/>
        <v>-100000</v>
      </c>
      <c r="BB91" s="1">
        <f t="shared" si="41"/>
        <v>-100000</v>
      </c>
      <c r="BC91" s="1">
        <f t="shared" si="40"/>
        <v>-100000</v>
      </c>
      <c r="BD91" s="1">
        <f t="shared" si="40"/>
        <v>-100000</v>
      </c>
      <c r="BE91" s="1">
        <f t="shared" si="40"/>
        <v>-100000</v>
      </c>
      <c r="BF91" s="1">
        <f t="shared" si="40"/>
        <v>-100000</v>
      </c>
      <c r="BG91" s="1">
        <f t="shared" si="40"/>
        <v>-100000</v>
      </c>
      <c r="BH91" s="1">
        <f t="shared" si="40"/>
        <v>-100000</v>
      </c>
    </row>
    <row r="92" spans="2:60" ht="13.5">
      <c r="B92" s="210"/>
      <c r="C92" s="21"/>
      <c r="D92" s="36"/>
      <c r="E92" s="21"/>
      <c r="F92" s="36"/>
      <c r="G92" s="21"/>
      <c r="H92" s="36"/>
      <c r="I92" s="46"/>
      <c r="J92" s="46"/>
      <c r="K92" s="22">
        <f t="shared" si="26"/>
      </c>
      <c r="L92" s="23">
        <f t="shared" si="27"/>
      </c>
      <c r="M92" s="22">
        <f t="shared" si="28"/>
      </c>
      <c r="N92" s="24">
        <f t="shared" si="29"/>
      </c>
      <c r="O92" s="221"/>
      <c r="P92" s="25"/>
      <c r="Q92" s="38"/>
      <c r="R92" s="8">
        <f>IF(Q92="",0,VLOOKUP(Q92,dbt!$B$6:$C$10,2,FALSE))</f>
        <v>0</v>
      </c>
      <c r="S92" s="8">
        <f>IF(F92="",0,VLOOKUP(F92,dbt!$D$6:$E$15,2,FALSE))</f>
        <v>0</v>
      </c>
      <c r="T92" s="22">
        <f>IF(G92="",0,VLOOKUP(G92,dbt!$F$6:$G$15,2,FALSE))</f>
        <v>0</v>
      </c>
      <c r="U92" s="69">
        <f>IF(F92="",0,INDEX(POINT!$E$8:$N$12,main!R92,main!S92))</f>
        <v>0</v>
      </c>
      <c r="V92" s="70">
        <f>IF(G92=0,0,INDEX(POINT!$E$18:$N$22,main!R92,main!T92))</f>
        <v>0</v>
      </c>
      <c r="W92" s="71">
        <f>IF(M92="",0,M92*POINT!$D$27)</f>
        <v>0</v>
      </c>
      <c r="X92" s="71">
        <f t="shared" si="30"/>
        <v>0</v>
      </c>
      <c r="Y92" s="26"/>
      <c r="Z92" s="27"/>
      <c r="AA92" s="42">
        <f t="shared" si="31"/>
        <v>0</v>
      </c>
      <c r="AB92" s="7">
        <f t="shared" si="32"/>
        <v>0</v>
      </c>
      <c r="AC92" s="7">
        <f t="shared" si="1"/>
        <v>0</v>
      </c>
      <c r="AD92" s="8"/>
      <c r="AE92" s="7">
        <f t="shared" si="33"/>
        <v>0</v>
      </c>
      <c r="AF92" s="44">
        <f t="shared" si="34"/>
        <v>0</v>
      </c>
      <c r="AG92" s="8"/>
      <c r="AH92" s="8"/>
      <c r="AI92" s="8"/>
      <c r="AJ92" s="28"/>
      <c r="AU92" s="1">
        <f t="shared" si="35"/>
        <v>0</v>
      </c>
      <c r="AV92" s="1">
        <f t="shared" si="36"/>
        <v>-100000</v>
      </c>
      <c r="AW92" s="1">
        <f t="shared" si="37"/>
        <v>-100000</v>
      </c>
      <c r="AX92" s="1">
        <f t="shared" si="38"/>
        <v>0</v>
      </c>
      <c r="AY92" s="1">
        <f t="shared" si="39"/>
        <v>-100000</v>
      </c>
      <c r="AZ92" s="1">
        <f t="shared" si="41"/>
        <v>-100000</v>
      </c>
      <c r="BA92" s="1">
        <f t="shared" si="41"/>
        <v>-100000</v>
      </c>
      <c r="BB92" s="1">
        <f t="shared" si="41"/>
        <v>-100000</v>
      </c>
      <c r="BC92" s="1">
        <f t="shared" si="40"/>
        <v>-100000</v>
      </c>
      <c r="BD92" s="1">
        <f t="shared" si="40"/>
        <v>-100000</v>
      </c>
      <c r="BE92" s="1">
        <f t="shared" si="40"/>
        <v>-100000</v>
      </c>
      <c r="BF92" s="1">
        <f t="shared" si="40"/>
        <v>-100000</v>
      </c>
      <c r="BG92" s="1">
        <f t="shared" si="40"/>
        <v>-100000</v>
      </c>
      <c r="BH92" s="1">
        <f t="shared" si="40"/>
        <v>-100000</v>
      </c>
    </row>
    <row r="93" spans="2:60" ht="13.5">
      <c r="B93" s="210"/>
      <c r="C93" s="21"/>
      <c r="D93" s="36"/>
      <c r="E93" s="21"/>
      <c r="F93" s="36"/>
      <c r="G93" s="21"/>
      <c r="H93" s="36"/>
      <c r="I93" s="46"/>
      <c r="J93" s="46"/>
      <c r="K93" s="22">
        <f t="shared" si="26"/>
      </c>
      <c r="L93" s="23">
        <f t="shared" si="27"/>
      </c>
      <c r="M93" s="22">
        <f t="shared" si="28"/>
      </c>
      <c r="N93" s="24">
        <f t="shared" si="29"/>
      </c>
      <c r="O93" s="221"/>
      <c r="P93" s="25"/>
      <c r="Q93" s="38"/>
      <c r="R93" s="8">
        <f>IF(Q93="",0,VLOOKUP(Q93,dbt!$B$6:$C$10,2,FALSE))</f>
        <v>0</v>
      </c>
      <c r="S93" s="8">
        <f>IF(F93="",0,VLOOKUP(F93,dbt!$D$6:$E$15,2,FALSE))</f>
        <v>0</v>
      </c>
      <c r="T93" s="22">
        <f>IF(G93="",0,VLOOKUP(G93,dbt!$F$6:$G$15,2,FALSE))</f>
        <v>0</v>
      </c>
      <c r="U93" s="69">
        <f>IF(F93="",0,INDEX(POINT!$E$8:$N$12,main!R93,main!S93))</f>
        <v>0</v>
      </c>
      <c r="V93" s="70">
        <f>IF(G93=0,0,INDEX(POINT!$E$18:$N$22,main!R93,main!T93))</f>
        <v>0</v>
      </c>
      <c r="W93" s="71">
        <f>IF(M93="",0,M93*POINT!$D$27)</f>
        <v>0</v>
      </c>
      <c r="X93" s="71">
        <f t="shared" si="30"/>
        <v>0</v>
      </c>
      <c r="Y93" s="26"/>
      <c r="Z93" s="27"/>
      <c r="AA93" s="42">
        <f t="shared" si="31"/>
        <v>0</v>
      </c>
      <c r="AB93" s="7">
        <f t="shared" si="32"/>
        <v>0</v>
      </c>
      <c r="AC93" s="7">
        <f t="shared" si="1"/>
        <v>0</v>
      </c>
      <c r="AD93" s="8"/>
      <c r="AE93" s="7">
        <f t="shared" si="33"/>
        <v>0</v>
      </c>
      <c r="AF93" s="44">
        <f t="shared" si="34"/>
        <v>0</v>
      </c>
      <c r="AG93" s="8"/>
      <c r="AH93" s="8"/>
      <c r="AI93" s="8"/>
      <c r="AJ93" s="28"/>
      <c r="AU93" s="1">
        <f t="shared" si="35"/>
        <v>0</v>
      </c>
      <c r="AV93" s="1">
        <f t="shared" si="36"/>
        <v>-100000</v>
      </c>
      <c r="AW93" s="1">
        <f t="shared" si="37"/>
        <v>-100000</v>
      </c>
      <c r="AX93" s="1">
        <f t="shared" si="38"/>
        <v>0</v>
      </c>
      <c r="AY93" s="1">
        <f t="shared" si="39"/>
        <v>-100000</v>
      </c>
      <c r="AZ93" s="1">
        <f t="shared" si="41"/>
        <v>-100000</v>
      </c>
      <c r="BA93" s="1">
        <f t="shared" si="41"/>
        <v>-100000</v>
      </c>
      <c r="BB93" s="1">
        <f t="shared" si="41"/>
        <v>-100000</v>
      </c>
      <c r="BC93" s="1">
        <f t="shared" si="40"/>
        <v>-100000</v>
      </c>
      <c r="BD93" s="1">
        <f t="shared" si="40"/>
        <v>-100000</v>
      </c>
      <c r="BE93" s="1">
        <f t="shared" si="40"/>
        <v>-100000</v>
      </c>
      <c r="BF93" s="1">
        <f t="shared" si="40"/>
        <v>-100000</v>
      </c>
      <c r="BG93" s="1">
        <f t="shared" si="40"/>
        <v>-100000</v>
      </c>
      <c r="BH93" s="1">
        <f t="shared" si="40"/>
        <v>-100000</v>
      </c>
    </row>
    <row r="94" spans="2:60" ht="13.5">
      <c r="B94" s="210"/>
      <c r="C94" s="21"/>
      <c r="D94" s="36"/>
      <c r="E94" s="21"/>
      <c r="F94" s="36"/>
      <c r="G94" s="21"/>
      <c r="H94" s="36"/>
      <c r="I94" s="46"/>
      <c r="J94" s="46"/>
      <c r="K94" s="22">
        <f t="shared" si="26"/>
      </c>
      <c r="L94" s="23">
        <f t="shared" si="27"/>
      </c>
      <c r="M94" s="22">
        <f t="shared" si="28"/>
      </c>
      <c r="N94" s="24">
        <f t="shared" si="29"/>
      </c>
      <c r="O94" s="221"/>
      <c r="P94" s="25"/>
      <c r="Q94" s="38"/>
      <c r="R94" s="8">
        <f>IF(Q94="",0,VLOOKUP(Q94,dbt!$B$6:$C$10,2,FALSE))</f>
        <v>0</v>
      </c>
      <c r="S94" s="8">
        <f>IF(F94="",0,VLOOKUP(F94,dbt!$D$6:$E$15,2,FALSE))</f>
        <v>0</v>
      </c>
      <c r="T94" s="22">
        <f>IF(G94="",0,VLOOKUP(G94,dbt!$F$6:$G$15,2,FALSE))</f>
        <v>0</v>
      </c>
      <c r="U94" s="69">
        <f>IF(F94="",0,INDEX(POINT!$E$8:$N$12,main!R94,main!S94))</f>
        <v>0</v>
      </c>
      <c r="V94" s="70">
        <f>IF(G94=0,0,INDEX(POINT!$E$18:$N$22,main!R94,main!T94))</f>
        <v>0</v>
      </c>
      <c r="W94" s="71">
        <f>IF(M94="",0,M94*POINT!$D$27)</f>
        <v>0</v>
      </c>
      <c r="X94" s="71">
        <f t="shared" si="30"/>
        <v>0</v>
      </c>
      <c r="Y94" s="26"/>
      <c r="Z94" s="27"/>
      <c r="AA94" s="42">
        <f t="shared" si="31"/>
        <v>0</v>
      </c>
      <c r="AB94" s="7">
        <f t="shared" si="32"/>
        <v>0</v>
      </c>
      <c r="AC94" s="7">
        <f t="shared" si="1"/>
        <v>0</v>
      </c>
      <c r="AD94" s="8"/>
      <c r="AE94" s="7">
        <f t="shared" si="33"/>
        <v>0</v>
      </c>
      <c r="AF94" s="44">
        <f t="shared" si="34"/>
        <v>0</v>
      </c>
      <c r="AG94" s="8"/>
      <c r="AH94" s="8"/>
      <c r="AI94" s="8"/>
      <c r="AJ94" s="28"/>
      <c r="AU94" s="1">
        <f t="shared" si="35"/>
        <v>0</v>
      </c>
      <c r="AV94" s="1">
        <f t="shared" si="36"/>
        <v>-100000</v>
      </c>
      <c r="AW94" s="1">
        <f t="shared" si="37"/>
        <v>-100000</v>
      </c>
      <c r="AX94" s="1">
        <f t="shared" si="38"/>
        <v>0</v>
      </c>
      <c r="AY94" s="1">
        <f t="shared" si="39"/>
        <v>-100000</v>
      </c>
      <c r="AZ94" s="1">
        <f t="shared" si="41"/>
        <v>-100000</v>
      </c>
      <c r="BA94" s="1">
        <f t="shared" si="41"/>
        <v>-100000</v>
      </c>
      <c r="BB94" s="1">
        <f t="shared" si="41"/>
        <v>-100000</v>
      </c>
      <c r="BC94" s="1">
        <f t="shared" si="40"/>
        <v>-100000</v>
      </c>
      <c r="BD94" s="1">
        <f t="shared" si="40"/>
        <v>-100000</v>
      </c>
      <c r="BE94" s="1">
        <f t="shared" si="40"/>
        <v>-100000</v>
      </c>
      <c r="BF94" s="1">
        <f t="shared" si="40"/>
        <v>-100000</v>
      </c>
      <c r="BG94" s="1">
        <f t="shared" si="40"/>
        <v>-100000</v>
      </c>
      <c r="BH94" s="1">
        <f t="shared" si="40"/>
        <v>-100000</v>
      </c>
    </row>
    <row r="95" spans="2:60" ht="13.5">
      <c r="B95" s="210"/>
      <c r="C95" s="21"/>
      <c r="D95" s="36"/>
      <c r="E95" s="21"/>
      <c r="F95" s="36"/>
      <c r="G95" s="21"/>
      <c r="H95" s="36"/>
      <c r="I95" s="46"/>
      <c r="J95" s="46"/>
      <c r="K95" s="22">
        <f t="shared" si="26"/>
      </c>
      <c r="L95" s="23">
        <f t="shared" si="27"/>
      </c>
      <c r="M95" s="22">
        <f t="shared" si="28"/>
      </c>
      <c r="N95" s="24">
        <f t="shared" si="29"/>
      </c>
      <c r="O95" s="221"/>
      <c r="P95" s="25"/>
      <c r="Q95" s="38"/>
      <c r="R95" s="8">
        <f>IF(Q95="",0,VLOOKUP(Q95,dbt!$B$6:$C$10,2,FALSE))</f>
        <v>0</v>
      </c>
      <c r="S95" s="8">
        <f>IF(F95="",0,VLOOKUP(F95,dbt!$D$6:$E$15,2,FALSE))</f>
        <v>0</v>
      </c>
      <c r="T95" s="22">
        <f>IF(G95="",0,VLOOKUP(G95,dbt!$F$6:$G$15,2,FALSE))</f>
        <v>0</v>
      </c>
      <c r="U95" s="69">
        <f>IF(F95="",0,INDEX(POINT!$E$8:$N$12,main!R95,main!S95))</f>
        <v>0</v>
      </c>
      <c r="V95" s="70">
        <f>IF(G95=0,0,INDEX(POINT!$E$18:$N$22,main!R95,main!T95))</f>
        <v>0</v>
      </c>
      <c r="W95" s="71">
        <f>IF(M95="",0,M95*POINT!$D$27)</f>
        <v>0</v>
      </c>
      <c r="X95" s="71">
        <f t="shared" si="30"/>
        <v>0</v>
      </c>
      <c r="Y95" s="26"/>
      <c r="Z95" s="27"/>
      <c r="AA95" s="42">
        <f t="shared" si="31"/>
        <v>0</v>
      </c>
      <c r="AB95" s="7">
        <f t="shared" si="32"/>
        <v>0</v>
      </c>
      <c r="AC95" s="7">
        <f t="shared" si="1"/>
        <v>0</v>
      </c>
      <c r="AD95" s="8"/>
      <c r="AE95" s="7">
        <f t="shared" si="33"/>
        <v>0</v>
      </c>
      <c r="AF95" s="44">
        <f t="shared" si="34"/>
        <v>0</v>
      </c>
      <c r="AG95" s="8"/>
      <c r="AH95" s="8"/>
      <c r="AI95" s="8"/>
      <c r="AJ95" s="28"/>
      <c r="AU95" s="1">
        <f t="shared" si="35"/>
        <v>0</v>
      </c>
      <c r="AV95" s="1">
        <f t="shared" si="36"/>
        <v>-100000</v>
      </c>
      <c r="AW95" s="1">
        <f t="shared" si="37"/>
        <v>-100000</v>
      </c>
      <c r="AX95" s="1">
        <f t="shared" si="38"/>
        <v>0</v>
      </c>
      <c r="AY95" s="1">
        <f t="shared" si="39"/>
        <v>-100000</v>
      </c>
      <c r="AZ95" s="1">
        <f t="shared" si="41"/>
        <v>-100000</v>
      </c>
      <c r="BA95" s="1">
        <f t="shared" si="41"/>
        <v>-100000</v>
      </c>
      <c r="BB95" s="1">
        <f t="shared" si="41"/>
        <v>-100000</v>
      </c>
      <c r="BC95" s="1">
        <f t="shared" si="40"/>
        <v>-100000</v>
      </c>
      <c r="BD95" s="1">
        <f t="shared" si="40"/>
        <v>-100000</v>
      </c>
      <c r="BE95" s="1">
        <f t="shared" si="40"/>
        <v>-100000</v>
      </c>
      <c r="BF95" s="1">
        <f t="shared" si="40"/>
        <v>-100000</v>
      </c>
      <c r="BG95" s="1">
        <f t="shared" si="40"/>
        <v>-100000</v>
      </c>
      <c r="BH95" s="1">
        <f t="shared" si="40"/>
        <v>-100000</v>
      </c>
    </row>
    <row r="96" spans="2:60" ht="13.5">
      <c r="B96" s="210"/>
      <c r="C96" s="21"/>
      <c r="D96" s="36"/>
      <c r="E96" s="21"/>
      <c r="F96" s="36"/>
      <c r="G96" s="21"/>
      <c r="H96" s="36"/>
      <c r="I96" s="46"/>
      <c r="J96" s="46"/>
      <c r="K96" s="22">
        <f t="shared" si="26"/>
      </c>
      <c r="L96" s="23">
        <f t="shared" si="27"/>
      </c>
      <c r="M96" s="22">
        <f t="shared" si="28"/>
      </c>
      <c r="N96" s="24">
        <f t="shared" si="29"/>
      </c>
      <c r="O96" s="221"/>
      <c r="P96" s="25"/>
      <c r="Q96" s="38"/>
      <c r="R96" s="8">
        <f>IF(Q96="",0,VLOOKUP(Q96,dbt!$B$6:$C$10,2,FALSE))</f>
        <v>0</v>
      </c>
      <c r="S96" s="8">
        <f>IF(F96="",0,VLOOKUP(F96,dbt!$D$6:$E$15,2,FALSE))</f>
        <v>0</v>
      </c>
      <c r="T96" s="22">
        <f>IF(G96="",0,VLOOKUP(G96,dbt!$F$6:$G$15,2,FALSE))</f>
        <v>0</v>
      </c>
      <c r="U96" s="69">
        <f>IF(F96="",0,INDEX(POINT!$E$8:$N$12,main!R96,main!S96))</f>
        <v>0</v>
      </c>
      <c r="V96" s="70">
        <f>IF(G96=0,0,INDEX(POINT!$E$18:$N$22,main!R96,main!T96))</f>
        <v>0</v>
      </c>
      <c r="W96" s="71">
        <f>IF(M96="",0,M96*POINT!$D$27)</f>
        <v>0</v>
      </c>
      <c r="X96" s="71">
        <f t="shared" si="30"/>
        <v>0</v>
      </c>
      <c r="Y96" s="26"/>
      <c r="Z96" s="27"/>
      <c r="AA96" s="42">
        <f t="shared" si="31"/>
        <v>0</v>
      </c>
      <c r="AB96" s="7">
        <f t="shared" si="32"/>
        <v>0</v>
      </c>
      <c r="AC96" s="7">
        <f t="shared" si="1"/>
        <v>0</v>
      </c>
      <c r="AD96" s="8"/>
      <c r="AE96" s="7">
        <f t="shared" si="33"/>
        <v>0</v>
      </c>
      <c r="AF96" s="44">
        <f t="shared" si="34"/>
        <v>0</v>
      </c>
      <c r="AG96" s="8"/>
      <c r="AH96" s="8"/>
      <c r="AI96" s="8"/>
      <c r="AJ96" s="28"/>
      <c r="AU96" s="1">
        <f t="shared" si="35"/>
        <v>0</v>
      </c>
      <c r="AV96" s="1">
        <f t="shared" si="36"/>
        <v>-100000</v>
      </c>
      <c r="AW96" s="1">
        <f t="shared" si="37"/>
        <v>-100000</v>
      </c>
      <c r="AX96" s="1">
        <f t="shared" si="38"/>
        <v>0</v>
      </c>
      <c r="AY96" s="1">
        <f t="shared" si="39"/>
        <v>-100000</v>
      </c>
      <c r="AZ96" s="1">
        <f t="shared" si="41"/>
        <v>-100000</v>
      </c>
      <c r="BA96" s="1">
        <f t="shared" si="41"/>
        <v>-100000</v>
      </c>
      <c r="BB96" s="1">
        <f t="shared" si="41"/>
        <v>-100000</v>
      </c>
      <c r="BC96" s="1">
        <f t="shared" si="40"/>
        <v>-100000</v>
      </c>
      <c r="BD96" s="1">
        <f t="shared" si="40"/>
        <v>-100000</v>
      </c>
      <c r="BE96" s="1">
        <f t="shared" si="40"/>
        <v>-100000</v>
      </c>
      <c r="BF96" s="1">
        <f t="shared" si="40"/>
        <v>-100000</v>
      </c>
      <c r="BG96" s="1">
        <f t="shared" si="40"/>
        <v>-100000</v>
      </c>
      <c r="BH96" s="1">
        <f t="shared" si="40"/>
        <v>-100000</v>
      </c>
    </row>
    <row r="97" spans="2:60" ht="13.5">
      <c r="B97" s="210"/>
      <c r="C97" s="21"/>
      <c r="D97" s="36"/>
      <c r="E97" s="21"/>
      <c r="F97" s="36"/>
      <c r="G97" s="21"/>
      <c r="H97" s="36"/>
      <c r="I97" s="46"/>
      <c r="J97" s="46"/>
      <c r="K97" s="22">
        <f t="shared" si="26"/>
      </c>
      <c r="L97" s="23">
        <f t="shared" si="27"/>
      </c>
      <c r="M97" s="22">
        <f t="shared" si="28"/>
      </c>
      <c r="N97" s="24">
        <f t="shared" si="29"/>
      </c>
      <c r="O97" s="221"/>
      <c r="P97" s="25"/>
      <c r="Q97" s="38"/>
      <c r="R97" s="8">
        <f>IF(Q97="",0,VLOOKUP(Q97,dbt!$B$6:$C$10,2,FALSE))</f>
        <v>0</v>
      </c>
      <c r="S97" s="8">
        <f>IF(F97="",0,VLOOKUP(F97,dbt!$D$6:$E$15,2,FALSE))</f>
        <v>0</v>
      </c>
      <c r="T97" s="22">
        <f>IF(G97="",0,VLOOKUP(G97,dbt!$F$6:$G$15,2,FALSE))</f>
        <v>0</v>
      </c>
      <c r="U97" s="69">
        <f>IF(F97="",0,INDEX(POINT!$E$8:$N$12,main!R97,main!S97))</f>
        <v>0</v>
      </c>
      <c r="V97" s="70">
        <f>IF(G97=0,0,INDEX(POINT!$E$18:$N$22,main!R97,main!T97))</f>
        <v>0</v>
      </c>
      <c r="W97" s="71">
        <f>IF(M97="",0,M97*POINT!$D$27)</f>
        <v>0</v>
      </c>
      <c r="X97" s="71">
        <f t="shared" si="30"/>
        <v>0</v>
      </c>
      <c r="Y97" s="26"/>
      <c r="Z97" s="27"/>
      <c r="AA97" s="42">
        <f t="shared" si="31"/>
        <v>0</v>
      </c>
      <c r="AB97" s="7">
        <f t="shared" si="32"/>
        <v>0</v>
      </c>
      <c r="AC97" s="7">
        <f t="shared" si="1"/>
        <v>0</v>
      </c>
      <c r="AD97" s="8"/>
      <c r="AE97" s="7">
        <f t="shared" si="33"/>
        <v>0</v>
      </c>
      <c r="AF97" s="44">
        <f t="shared" si="34"/>
        <v>0</v>
      </c>
      <c r="AG97" s="8"/>
      <c r="AH97" s="8"/>
      <c r="AI97" s="8"/>
      <c r="AJ97" s="28"/>
      <c r="AU97" s="1">
        <f t="shared" si="35"/>
        <v>0</v>
      </c>
      <c r="AV97" s="1">
        <f t="shared" si="36"/>
        <v>-100000</v>
      </c>
      <c r="AW97" s="1">
        <f t="shared" si="37"/>
        <v>-100000</v>
      </c>
      <c r="AX97" s="1">
        <f t="shared" si="38"/>
        <v>0</v>
      </c>
      <c r="AY97" s="1">
        <f t="shared" si="39"/>
        <v>-100000</v>
      </c>
      <c r="AZ97" s="1">
        <f t="shared" si="41"/>
        <v>-100000</v>
      </c>
      <c r="BA97" s="1">
        <f t="shared" si="41"/>
        <v>-100000</v>
      </c>
      <c r="BB97" s="1">
        <f t="shared" si="41"/>
        <v>-100000</v>
      </c>
      <c r="BC97" s="1">
        <f t="shared" si="40"/>
        <v>-100000</v>
      </c>
      <c r="BD97" s="1">
        <f t="shared" si="40"/>
        <v>-100000</v>
      </c>
      <c r="BE97" s="1">
        <f t="shared" si="40"/>
        <v>-100000</v>
      </c>
      <c r="BF97" s="1">
        <f t="shared" si="40"/>
        <v>-100000</v>
      </c>
      <c r="BG97" s="1">
        <f t="shared" si="40"/>
        <v>-100000</v>
      </c>
      <c r="BH97" s="1">
        <f t="shared" si="40"/>
        <v>-100000</v>
      </c>
    </row>
    <row r="98" spans="2:60" ht="13.5">
      <c r="B98" s="210"/>
      <c r="C98" s="21"/>
      <c r="D98" s="36"/>
      <c r="E98" s="21"/>
      <c r="F98" s="36"/>
      <c r="G98" s="21"/>
      <c r="H98" s="36"/>
      <c r="I98" s="46"/>
      <c r="J98" s="46"/>
      <c r="K98" s="22">
        <f t="shared" si="26"/>
      </c>
      <c r="L98" s="23">
        <f t="shared" si="27"/>
      </c>
      <c r="M98" s="22">
        <f t="shared" si="28"/>
      </c>
      <c r="N98" s="24">
        <f t="shared" si="29"/>
      </c>
      <c r="O98" s="221"/>
      <c r="P98" s="25"/>
      <c r="Q98" s="38"/>
      <c r="R98" s="8">
        <f>IF(Q98="",0,VLOOKUP(Q98,dbt!$B$6:$C$10,2,FALSE))</f>
        <v>0</v>
      </c>
      <c r="S98" s="8">
        <f>IF(F98="",0,VLOOKUP(F98,dbt!$D$6:$E$15,2,FALSE))</f>
        <v>0</v>
      </c>
      <c r="T98" s="22">
        <f>IF(G98="",0,VLOOKUP(G98,dbt!$F$6:$G$15,2,FALSE))</f>
        <v>0</v>
      </c>
      <c r="U98" s="69">
        <f>IF(F98="",0,INDEX(POINT!$E$8:$N$12,main!R98,main!S98))</f>
        <v>0</v>
      </c>
      <c r="V98" s="70">
        <f>IF(G98=0,0,INDEX(POINT!$E$18:$N$22,main!R98,main!T98))</f>
        <v>0</v>
      </c>
      <c r="W98" s="71">
        <f>IF(M98="",0,M98*POINT!$D$27)</f>
        <v>0</v>
      </c>
      <c r="X98" s="71">
        <f t="shared" si="30"/>
        <v>0</v>
      </c>
      <c r="Y98" s="26"/>
      <c r="Z98" s="27"/>
      <c r="AA98" s="42">
        <f t="shared" si="31"/>
        <v>0</v>
      </c>
      <c r="AB98" s="7">
        <f t="shared" si="32"/>
        <v>0</v>
      </c>
      <c r="AC98" s="7">
        <f t="shared" si="1"/>
        <v>0</v>
      </c>
      <c r="AD98" s="8"/>
      <c r="AE98" s="7">
        <f t="shared" si="33"/>
        <v>0</v>
      </c>
      <c r="AF98" s="44">
        <f t="shared" si="34"/>
        <v>0</v>
      </c>
      <c r="AG98" s="8"/>
      <c r="AH98" s="8"/>
      <c r="AI98" s="8"/>
      <c r="AJ98" s="28"/>
      <c r="AU98" s="1">
        <f t="shared" si="35"/>
        <v>0</v>
      </c>
      <c r="AV98" s="1">
        <f t="shared" si="36"/>
        <v>-100000</v>
      </c>
      <c r="AW98" s="1">
        <f t="shared" si="37"/>
        <v>-100000</v>
      </c>
      <c r="AX98" s="1">
        <f t="shared" si="38"/>
        <v>0</v>
      </c>
      <c r="AY98" s="1">
        <f t="shared" si="39"/>
        <v>-100000</v>
      </c>
      <c r="AZ98" s="1">
        <f t="shared" si="41"/>
        <v>-100000</v>
      </c>
      <c r="BA98" s="1">
        <f t="shared" si="41"/>
        <v>-100000</v>
      </c>
      <c r="BB98" s="1">
        <f t="shared" si="41"/>
        <v>-100000</v>
      </c>
      <c r="BC98" s="1">
        <f t="shared" si="40"/>
        <v>-100000</v>
      </c>
      <c r="BD98" s="1">
        <f t="shared" si="40"/>
        <v>-100000</v>
      </c>
      <c r="BE98" s="1">
        <f t="shared" si="40"/>
        <v>-100000</v>
      </c>
      <c r="BF98" s="1">
        <f t="shared" si="40"/>
        <v>-100000</v>
      </c>
      <c r="BG98" s="1">
        <f t="shared" si="40"/>
        <v>-100000</v>
      </c>
      <c r="BH98" s="1">
        <f t="shared" si="40"/>
        <v>-100000</v>
      </c>
    </row>
    <row r="99" spans="2:60" ht="13.5">
      <c r="B99" s="210"/>
      <c r="C99" s="21"/>
      <c r="D99" s="36"/>
      <c r="E99" s="21"/>
      <c r="F99" s="36"/>
      <c r="G99" s="21"/>
      <c r="H99" s="36"/>
      <c r="I99" s="46"/>
      <c r="J99" s="46"/>
      <c r="K99" s="22">
        <f t="shared" si="26"/>
      </c>
      <c r="L99" s="23">
        <f t="shared" si="27"/>
      </c>
      <c r="M99" s="22">
        <f t="shared" si="28"/>
      </c>
      <c r="N99" s="24">
        <f t="shared" si="29"/>
      </c>
      <c r="O99" s="221"/>
      <c r="P99" s="25"/>
      <c r="Q99" s="38"/>
      <c r="R99" s="8">
        <f>IF(Q99="",0,VLOOKUP(Q99,dbt!$B$6:$C$10,2,FALSE))</f>
        <v>0</v>
      </c>
      <c r="S99" s="8">
        <f>IF(F99="",0,VLOOKUP(F99,dbt!$D$6:$E$15,2,FALSE))</f>
        <v>0</v>
      </c>
      <c r="T99" s="22">
        <f>IF(G99="",0,VLOOKUP(G99,dbt!$F$6:$G$15,2,FALSE))</f>
        <v>0</v>
      </c>
      <c r="U99" s="69">
        <f>IF(F99="",0,INDEX(POINT!$E$8:$N$12,main!R99,main!S99))</f>
        <v>0</v>
      </c>
      <c r="V99" s="70">
        <f>IF(G99=0,0,INDEX(POINT!$E$18:$N$22,main!R99,main!T99))</f>
        <v>0</v>
      </c>
      <c r="W99" s="71">
        <f>IF(M99="",0,M99*POINT!$D$27)</f>
        <v>0</v>
      </c>
      <c r="X99" s="71">
        <f t="shared" si="30"/>
        <v>0</v>
      </c>
      <c r="Y99" s="26"/>
      <c r="Z99" s="27"/>
      <c r="AA99" s="42">
        <f t="shared" si="31"/>
        <v>0</v>
      </c>
      <c r="AB99" s="7">
        <f t="shared" si="32"/>
        <v>0</v>
      </c>
      <c r="AC99" s="7">
        <f t="shared" si="1"/>
        <v>0</v>
      </c>
      <c r="AD99" s="8"/>
      <c r="AE99" s="7">
        <f t="shared" si="33"/>
        <v>0</v>
      </c>
      <c r="AF99" s="44">
        <f t="shared" si="34"/>
        <v>0</v>
      </c>
      <c r="AG99" s="8"/>
      <c r="AH99" s="8"/>
      <c r="AI99" s="8"/>
      <c r="AJ99" s="28"/>
      <c r="AU99" s="1">
        <f t="shared" si="35"/>
        <v>0</v>
      </c>
      <c r="AV99" s="1">
        <f t="shared" si="36"/>
        <v>-100000</v>
      </c>
      <c r="AW99" s="1">
        <f t="shared" si="37"/>
        <v>-100000</v>
      </c>
      <c r="AX99" s="1">
        <f t="shared" si="38"/>
        <v>0</v>
      </c>
      <c r="AY99" s="1">
        <f t="shared" si="39"/>
        <v>-100000</v>
      </c>
      <c r="AZ99" s="1">
        <f t="shared" si="41"/>
        <v>-100000</v>
      </c>
      <c r="BA99" s="1">
        <f t="shared" si="41"/>
        <v>-100000</v>
      </c>
      <c r="BB99" s="1">
        <f t="shared" si="41"/>
        <v>-100000</v>
      </c>
      <c r="BC99" s="1">
        <f t="shared" si="40"/>
        <v>-100000</v>
      </c>
      <c r="BD99" s="1">
        <f t="shared" si="40"/>
        <v>-100000</v>
      </c>
      <c r="BE99" s="1">
        <f t="shared" si="40"/>
        <v>-100000</v>
      </c>
      <c r="BF99" s="1">
        <f t="shared" si="40"/>
        <v>-100000</v>
      </c>
      <c r="BG99" s="1">
        <f t="shared" si="40"/>
        <v>-100000</v>
      </c>
      <c r="BH99" s="1">
        <f t="shared" si="40"/>
        <v>-100000</v>
      </c>
    </row>
    <row r="100" spans="2:60" ht="13.5">
      <c r="B100" s="210"/>
      <c r="C100" s="21"/>
      <c r="D100" s="36"/>
      <c r="E100" s="21"/>
      <c r="F100" s="36"/>
      <c r="G100" s="21"/>
      <c r="H100" s="36"/>
      <c r="I100" s="46"/>
      <c r="J100" s="46"/>
      <c r="K100" s="22">
        <f t="shared" si="26"/>
      </c>
      <c r="L100" s="23">
        <f t="shared" si="27"/>
      </c>
      <c r="M100" s="22">
        <f t="shared" si="28"/>
      </c>
      <c r="N100" s="24">
        <f t="shared" si="29"/>
      </c>
      <c r="O100" s="221"/>
      <c r="P100" s="25"/>
      <c r="Q100" s="38"/>
      <c r="R100" s="8">
        <f>IF(Q100="",0,VLOOKUP(Q100,dbt!$B$6:$C$10,2,FALSE))</f>
        <v>0</v>
      </c>
      <c r="S100" s="8">
        <f>IF(F100="",0,VLOOKUP(F100,dbt!$D$6:$E$15,2,FALSE))</f>
        <v>0</v>
      </c>
      <c r="T100" s="22">
        <f>IF(G100="",0,VLOOKUP(G100,dbt!$F$6:$G$15,2,FALSE))</f>
        <v>0</v>
      </c>
      <c r="U100" s="69">
        <f>IF(F100="",0,INDEX(POINT!$E$8:$N$12,main!R100,main!S100))</f>
        <v>0</v>
      </c>
      <c r="V100" s="70">
        <f>IF(G100=0,0,INDEX(POINT!$E$18:$N$22,main!R100,main!T100))</f>
        <v>0</v>
      </c>
      <c r="W100" s="71">
        <f>IF(M100="",0,M100*POINT!$D$27)</f>
        <v>0</v>
      </c>
      <c r="X100" s="71">
        <f t="shared" si="30"/>
        <v>0</v>
      </c>
      <c r="Y100" s="26"/>
      <c r="Z100" s="27"/>
      <c r="AA100" s="42">
        <f t="shared" si="31"/>
        <v>0</v>
      </c>
      <c r="AB100" s="7">
        <f t="shared" si="32"/>
        <v>0</v>
      </c>
      <c r="AC100" s="7">
        <f t="shared" si="1"/>
        <v>0</v>
      </c>
      <c r="AD100" s="8"/>
      <c r="AE100" s="7">
        <f t="shared" si="33"/>
        <v>0</v>
      </c>
      <c r="AF100" s="44">
        <f t="shared" si="34"/>
        <v>0</v>
      </c>
      <c r="AG100" s="8"/>
      <c r="AH100" s="8"/>
      <c r="AI100" s="8"/>
      <c r="AJ100" s="28"/>
      <c r="AU100" s="1">
        <f t="shared" si="35"/>
        <v>0</v>
      </c>
      <c r="AV100" s="1">
        <f t="shared" si="36"/>
        <v>-100000</v>
      </c>
      <c r="AW100" s="1">
        <f t="shared" si="37"/>
        <v>-100000</v>
      </c>
      <c r="AX100" s="1">
        <f t="shared" si="38"/>
        <v>0</v>
      </c>
      <c r="AY100" s="1">
        <f t="shared" si="39"/>
        <v>-100000</v>
      </c>
      <c r="AZ100" s="1">
        <f t="shared" si="41"/>
        <v>-100000</v>
      </c>
      <c r="BA100" s="1">
        <f t="shared" si="41"/>
        <v>-100000</v>
      </c>
      <c r="BB100" s="1">
        <f t="shared" si="41"/>
        <v>-100000</v>
      </c>
      <c r="BC100" s="1">
        <f aca="true" t="shared" si="42" ref="BC100:BH114">IF($F100=BC$12,$P100,-100000)</f>
        <v>-100000</v>
      </c>
      <c r="BD100" s="1">
        <f t="shared" si="42"/>
        <v>-100000</v>
      </c>
      <c r="BE100" s="1">
        <f t="shared" si="42"/>
        <v>-100000</v>
      </c>
      <c r="BF100" s="1">
        <f t="shared" si="42"/>
        <v>-100000</v>
      </c>
      <c r="BG100" s="1">
        <f t="shared" si="42"/>
        <v>-100000</v>
      </c>
      <c r="BH100" s="1">
        <f t="shared" si="42"/>
        <v>-100000</v>
      </c>
    </row>
    <row r="101" spans="2:60" ht="13.5">
      <c r="B101" s="210"/>
      <c r="C101" s="21"/>
      <c r="D101" s="36"/>
      <c r="E101" s="21"/>
      <c r="F101" s="36"/>
      <c r="G101" s="21"/>
      <c r="H101" s="36"/>
      <c r="I101" s="46"/>
      <c r="J101" s="46"/>
      <c r="K101" s="22">
        <f t="shared" si="26"/>
      </c>
      <c r="L101" s="23">
        <f t="shared" si="27"/>
      </c>
      <c r="M101" s="22">
        <f t="shared" si="28"/>
      </c>
      <c r="N101" s="24">
        <f t="shared" si="29"/>
      </c>
      <c r="O101" s="221"/>
      <c r="P101" s="25"/>
      <c r="Q101" s="38"/>
      <c r="R101" s="8">
        <f>IF(Q101="",0,VLOOKUP(Q101,dbt!$B$6:$C$10,2,FALSE))</f>
        <v>0</v>
      </c>
      <c r="S101" s="8">
        <f>IF(F101="",0,VLOOKUP(F101,dbt!$D$6:$E$15,2,FALSE))</f>
        <v>0</v>
      </c>
      <c r="T101" s="22">
        <f>IF(G101="",0,VLOOKUP(G101,dbt!$F$6:$G$15,2,FALSE))</f>
        <v>0</v>
      </c>
      <c r="U101" s="69">
        <f>IF(F101="",0,INDEX(POINT!$E$8:$N$12,main!R101,main!S101))</f>
        <v>0</v>
      </c>
      <c r="V101" s="70">
        <f>IF(G101=0,0,INDEX(POINT!$E$18:$N$22,main!R101,main!T101))</f>
        <v>0</v>
      </c>
      <c r="W101" s="71">
        <f>IF(M101="",0,M101*POINT!$D$27)</f>
        <v>0</v>
      </c>
      <c r="X101" s="71">
        <f t="shared" si="30"/>
        <v>0</v>
      </c>
      <c r="Y101" s="26"/>
      <c r="Z101" s="27"/>
      <c r="AA101" s="42">
        <f t="shared" si="31"/>
        <v>0</v>
      </c>
      <c r="AB101" s="7">
        <f t="shared" si="32"/>
        <v>0</v>
      </c>
      <c r="AC101" s="7">
        <f t="shared" si="1"/>
        <v>0</v>
      </c>
      <c r="AD101" s="8"/>
      <c r="AE101" s="7">
        <f t="shared" si="33"/>
        <v>0</v>
      </c>
      <c r="AF101" s="44">
        <f t="shared" si="34"/>
        <v>0</v>
      </c>
      <c r="AG101" s="8"/>
      <c r="AH101" s="8"/>
      <c r="AI101" s="8"/>
      <c r="AJ101" s="28"/>
      <c r="AU101" s="1">
        <f t="shared" si="35"/>
        <v>0</v>
      </c>
      <c r="AV101" s="1">
        <f t="shared" si="36"/>
        <v>-100000</v>
      </c>
      <c r="AW101" s="1">
        <f t="shared" si="37"/>
        <v>-100000</v>
      </c>
      <c r="AX101" s="1">
        <f t="shared" si="38"/>
        <v>0</v>
      </c>
      <c r="AY101" s="1">
        <f t="shared" si="39"/>
        <v>-100000</v>
      </c>
      <c r="AZ101" s="1">
        <f t="shared" si="41"/>
        <v>-100000</v>
      </c>
      <c r="BA101" s="1">
        <f t="shared" si="41"/>
        <v>-100000</v>
      </c>
      <c r="BB101" s="1">
        <f t="shared" si="41"/>
        <v>-100000</v>
      </c>
      <c r="BC101" s="1">
        <f t="shared" si="42"/>
        <v>-100000</v>
      </c>
      <c r="BD101" s="1">
        <f t="shared" si="42"/>
        <v>-100000</v>
      </c>
      <c r="BE101" s="1">
        <f t="shared" si="42"/>
        <v>-100000</v>
      </c>
      <c r="BF101" s="1">
        <f t="shared" si="42"/>
        <v>-100000</v>
      </c>
      <c r="BG101" s="1">
        <f t="shared" si="42"/>
        <v>-100000</v>
      </c>
      <c r="BH101" s="1">
        <f t="shared" si="42"/>
        <v>-100000</v>
      </c>
    </row>
    <row r="102" spans="2:60" ht="13.5">
      <c r="B102" s="210"/>
      <c r="C102" s="21"/>
      <c r="D102" s="36"/>
      <c r="E102" s="21"/>
      <c r="F102" s="36"/>
      <c r="G102" s="21"/>
      <c r="H102" s="36"/>
      <c r="I102" s="46"/>
      <c r="J102" s="46"/>
      <c r="K102" s="22">
        <f t="shared" si="26"/>
      </c>
      <c r="L102" s="23">
        <f t="shared" si="27"/>
      </c>
      <c r="M102" s="22">
        <f t="shared" si="28"/>
      </c>
      <c r="N102" s="24">
        <f t="shared" si="29"/>
      </c>
      <c r="O102" s="221"/>
      <c r="P102" s="25"/>
      <c r="Q102" s="38"/>
      <c r="R102" s="8">
        <f>IF(Q102="",0,VLOOKUP(Q102,dbt!$B$6:$C$10,2,FALSE))</f>
        <v>0</v>
      </c>
      <c r="S102" s="8">
        <f>IF(F102="",0,VLOOKUP(F102,dbt!$D$6:$E$15,2,FALSE))</f>
        <v>0</v>
      </c>
      <c r="T102" s="22">
        <f>IF(G102="",0,VLOOKUP(G102,dbt!$F$6:$G$15,2,FALSE))</f>
        <v>0</v>
      </c>
      <c r="U102" s="69">
        <f>IF(F102="",0,INDEX(POINT!$E$8:$N$12,main!R102,main!S102))</f>
        <v>0</v>
      </c>
      <c r="V102" s="70">
        <f>IF(G102=0,0,INDEX(POINT!$E$18:$N$22,main!R102,main!T102))</f>
        <v>0</v>
      </c>
      <c r="W102" s="71">
        <f>IF(M102="",0,M102*POINT!$D$27)</f>
        <v>0</v>
      </c>
      <c r="X102" s="71">
        <f t="shared" si="30"/>
        <v>0</v>
      </c>
      <c r="Y102" s="26"/>
      <c r="Z102" s="27"/>
      <c r="AA102" s="42">
        <f t="shared" si="31"/>
        <v>0</v>
      </c>
      <c r="AB102" s="7">
        <f t="shared" si="32"/>
        <v>0</v>
      </c>
      <c r="AC102" s="7">
        <f t="shared" si="1"/>
        <v>0</v>
      </c>
      <c r="AD102" s="8"/>
      <c r="AE102" s="7">
        <f t="shared" si="33"/>
        <v>0</v>
      </c>
      <c r="AF102" s="44">
        <f t="shared" si="34"/>
        <v>0</v>
      </c>
      <c r="AG102" s="8"/>
      <c r="AH102" s="8"/>
      <c r="AI102" s="8"/>
      <c r="AJ102" s="28"/>
      <c r="AU102" s="1">
        <f t="shared" si="35"/>
        <v>0</v>
      </c>
      <c r="AV102" s="1">
        <f t="shared" si="36"/>
        <v>-100000</v>
      </c>
      <c r="AW102" s="1">
        <f t="shared" si="37"/>
        <v>-100000</v>
      </c>
      <c r="AX102" s="1">
        <f t="shared" si="38"/>
        <v>0</v>
      </c>
      <c r="AY102" s="1">
        <f t="shared" si="39"/>
        <v>-100000</v>
      </c>
      <c r="AZ102" s="1">
        <f t="shared" si="41"/>
        <v>-100000</v>
      </c>
      <c r="BA102" s="1">
        <f t="shared" si="41"/>
        <v>-100000</v>
      </c>
      <c r="BB102" s="1">
        <f t="shared" si="41"/>
        <v>-100000</v>
      </c>
      <c r="BC102" s="1">
        <f t="shared" si="42"/>
        <v>-100000</v>
      </c>
      <c r="BD102" s="1">
        <f t="shared" si="42"/>
        <v>-100000</v>
      </c>
      <c r="BE102" s="1">
        <f t="shared" si="42"/>
        <v>-100000</v>
      </c>
      <c r="BF102" s="1">
        <f t="shared" si="42"/>
        <v>-100000</v>
      </c>
      <c r="BG102" s="1">
        <f t="shared" si="42"/>
        <v>-100000</v>
      </c>
      <c r="BH102" s="1">
        <f t="shared" si="42"/>
        <v>-100000</v>
      </c>
    </row>
    <row r="103" spans="2:60" ht="13.5">
      <c r="B103" s="210"/>
      <c r="C103" s="21"/>
      <c r="D103" s="36"/>
      <c r="E103" s="21"/>
      <c r="F103" s="36"/>
      <c r="G103" s="21"/>
      <c r="H103" s="36"/>
      <c r="I103" s="46"/>
      <c r="J103" s="46"/>
      <c r="K103" s="22">
        <f t="shared" si="26"/>
      </c>
      <c r="L103" s="23">
        <f t="shared" si="27"/>
      </c>
      <c r="M103" s="22">
        <f t="shared" si="28"/>
      </c>
      <c r="N103" s="24">
        <f t="shared" si="29"/>
      </c>
      <c r="O103" s="221"/>
      <c r="P103" s="25"/>
      <c r="Q103" s="38"/>
      <c r="R103" s="8">
        <f>IF(Q103="",0,VLOOKUP(Q103,dbt!$B$6:$C$10,2,FALSE))</f>
        <v>0</v>
      </c>
      <c r="S103" s="8">
        <f>IF(F103="",0,VLOOKUP(F103,dbt!$D$6:$E$15,2,FALSE))</f>
        <v>0</v>
      </c>
      <c r="T103" s="22">
        <f>IF(G103="",0,VLOOKUP(G103,dbt!$F$6:$G$15,2,FALSE))</f>
        <v>0</v>
      </c>
      <c r="U103" s="69">
        <f>IF(F103="",0,INDEX(POINT!$E$8:$N$12,main!R103,main!S103))</f>
        <v>0</v>
      </c>
      <c r="V103" s="70">
        <f>IF(G103=0,0,INDEX(POINT!$E$18:$N$22,main!R103,main!T103))</f>
        <v>0</v>
      </c>
      <c r="W103" s="71">
        <f>IF(M103="",0,M103*POINT!$D$27)</f>
        <v>0</v>
      </c>
      <c r="X103" s="71">
        <f t="shared" si="30"/>
        <v>0</v>
      </c>
      <c r="Y103" s="26"/>
      <c r="Z103" s="27"/>
      <c r="AA103" s="42">
        <f t="shared" si="31"/>
        <v>0</v>
      </c>
      <c r="AB103" s="7">
        <f t="shared" si="32"/>
        <v>0</v>
      </c>
      <c r="AC103" s="7">
        <f t="shared" si="1"/>
        <v>0</v>
      </c>
      <c r="AD103" s="8"/>
      <c r="AE103" s="7">
        <f t="shared" si="33"/>
        <v>0</v>
      </c>
      <c r="AF103" s="44">
        <f t="shared" si="34"/>
        <v>0</v>
      </c>
      <c r="AG103" s="8"/>
      <c r="AH103" s="8"/>
      <c r="AI103" s="8"/>
      <c r="AJ103" s="28"/>
      <c r="AU103" s="1">
        <f t="shared" si="35"/>
        <v>0</v>
      </c>
      <c r="AV103" s="1">
        <f t="shared" si="36"/>
        <v>-100000</v>
      </c>
      <c r="AW103" s="1">
        <f t="shared" si="37"/>
        <v>-100000</v>
      </c>
      <c r="AX103" s="1">
        <f t="shared" si="38"/>
        <v>0</v>
      </c>
      <c r="AY103" s="1">
        <f t="shared" si="39"/>
        <v>-100000</v>
      </c>
      <c r="AZ103" s="1">
        <f t="shared" si="41"/>
        <v>-100000</v>
      </c>
      <c r="BA103" s="1">
        <f t="shared" si="41"/>
        <v>-100000</v>
      </c>
      <c r="BB103" s="1">
        <f t="shared" si="41"/>
        <v>-100000</v>
      </c>
      <c r="BC103" s="1">
        <f t="shared" si="42"/>
        <v>-100000</v>
      </c>
      <c r="BD103" s="1">
        <f t="shared" si="42"/>
        <v>-100000</v>
      </c>
      <c r="BE103" s="1">
        <f t="shared" si="42"/>
        <v>-100000</v>
      </c>
      <c r="BF103" s="1">
        <f t="shared" si="42"/>
        <v>-100000</v>
      </c>
      <c r="BG103" s="1">
        <f t="shared" si="42"/>
        <v>-100000</v>
      </c>
      <c r="BH103" s="1">
        <f t="shared" si="42"/>
        <v>-100000</v>
      </c>
    </row>
    <row r="104" spans="2:60" ht="13.5">
      <c r="B104" s="210"/>
      <c r="C104" s="21"/>
      <c r="D104" s="36"/>
      <c r="E104" s="21"/>
      <c r="F104" s="36"/>
      <c r="G104" s="21"/>
      <c r="H104" s="36"/>
      <c r="I104" s="46"/>
      <c r="J104" s="46"/>
      <c r="K104" s="22">
        <f t="shared" si="26"/>
      </c>
      <c r="L104" s="23">
        <f t="shared" si="27"/>
      </c>
      <c r="M104" s="22">
        <f t="shared" si="28"/>
      </c>
      <c r="N104" s="24">
        <f t="shared" si="29"/>
      </c>
      <c r="O104" s="221"/>
      <c r="P104" s="25"/>
      <c r="Q104" s="38"/>
      <c r="R104" s="8">
        <f>IF(Q104="",0,VLOOKUP(Q104,dbt!$B$6:$C$10,2,FALSE))</f>
        <v>0</v>
      </c>
      <c r="S104" s="8">
        <f>IF(F104="",0,VLOOKUP(F104,dbt!$D$6:$E$15,2,FALSE))</f>
        <v>0</v>
      </c>
      <c r="T104" s="22">
        <f>IF(G104="",0,VLOOKUP(G104,dbt!$F$6:$G$15,2,FALSE))</f>
        <v>0</v>
      </c>
      <c r="U104" s="69">
        <f>IF(F104="",0,INDEX(POINT!$E$8:$N$12,main!R104,main!S104))</f>
        <v>0</v>
      </c>
      <c r="V104" s="70">
        <f>IF(G104=0,0,INDEX(POINT!$E$18:$N$22,main!R104,main!T104))</f>
        <v>0</v>
      </c>
      <c r="W104" s="71">
        <f>IF(M104="",0,M104*POINT!$D$27)</f>
        <v>0</v>
      </c>
      <c r="X104" s="71">
        <f t="shared" si="30"/>
        <v>0</v>
      </c>
      <c r="Y104" s="26"/>
      <c r="Z104" s="27"/>
      <c r="AA104" s="42">
        <f t="shared" si="31"/>
        <v>0</v>
      </c>
      <c r="AB104" s="7">
        <f t="shared" si="32"/>
        <v>0</v>
      </c>
      <c r="AC104" s="7">
        <f t="shared" si="1"/>
        <v>0</v>
      </c>
      <c r="AD104" s="8"/>
      <c r="AE104" s="7">
        <f t="shared" si="33"/>
        <v>0</v>
      </c>
      <c r="AF104" s="44">
        <f t="shared" si="34"/>
        <v>0</v>
      </c>
      <c r="AG104" s="8"/>
      <c r="AH104" s="8"/>
      <c r="AI104" s="8"/>
      <c r="AJ104" s="28"/>
      <c r="AU104" s="1">
        <f t="shared" si="35"/>
        <v>0</v>
      </c>
      <c r="AV104" s="1">
        <f t="shared" si="36"/>
        <v>-100000</v>
      </c>
      <c r="AW104" s="1">
        <f t="shared" si="37"/>
        <v>-100000</v>
      </c>
      <c r="AX104" s="1">
        <f t="shared" si="38"/>
        <v>0</v>
      </c>
      <c r="AY104" s="1">
        <f t="shared" si="39"/>
        <v>-100000</v>
      </c>
      <c r="AZ104" s="1">
        <f t="shared" si="41"/>
        <v>-100000</v>
      </c>
      <c r="BA104" s="1">
        <f t="shared" si="41"/>
        <v>-100000</v>
      </c>
      <c r="BB104" s="1">
        <f t="shared" si="41"/>
        <v>-100000</v>
      </c>
      <c r="BC104" s="1">
        <f t="shared" si="42"/>
        <v>-100000</v>
      </c>
      <c r="BD104" s="1">
        <f t="shared" si="42"/>
        <v>-100000</v>
      </c>
      <c r="BE104" s="1">
        <f t="shared" si="42"/>
        <v>-100000</v>
      </c>
      <c r="BF104" s="1">
        <f t="shared" si="42"/>
        <v>-100000</v>
      </c>
      <c r="BG104" s="1">
        <f t="shared" si="42"/>
        <v>-100000</v>
      </c>
      <c r="BH104" s="1">
        <f t="shared" si="42"/>
        <v>-100000</v>
      </c>
    </row>
    <row r="105" spans="2:60" ht="13.5">
      <c r="B105" s="210"/>
      <c r="C105" s="21"/>
      <c r="D105" s="36"/>
      <c r="E105" s="21"/>
      <c r="F105" s="36"/>
      <c r="G105" s="21"/>
      <c r="H105" s="36"/>
      <c r="I105" s="46"/>
      <c r="J105" s="46"/>
      <c r="K105" s="22">
        <f t="shared" si="26"/>
      </c>
      <c r="L105" s="23">
        <f t="shared" si="27"/>
      </c>
      <c r="M105" s="22">
        <f t="shared" si="28"/>
      </c>
      <c r="N105" s="24">
        <f t="shared" si="29"/>
      </c>
      <c r="O105" s="221"/>
      <c r="P105" s="25"/>
      <c r="Q105" s="38"/>
      <c r="R105" s="8">
        <f>IF(Q105="",0,VLOOKUP(Q105,dbt!$B$6:$C$10,2,FALSE))</f>
        <v>0</v>
      </c>
      <c r="S105" s="8">
        <f>IF(F105="",0,VLOOKUP(F105,dbt!$D$6:$E$15,2,FALSE))</f>
        <v>0</v>
      </c>
      <c r="T105" s="22">
        <f>IF(G105="",0,VLOOKUP(G105,dbt!$F$6:$G$15,2,FALSE))</f>
        <v>0</v>
      </c>
      <c r="U105" s="69">
        <f>IF(F105="",0,INDEX(POINT!$E$8:$N$12,main!R105,main!S105))</f>
        <v>0</v>
      </c>
      <c r="V105" s="70">
        <f>IF(G105=0,0,INDEX(POINT!$E$18:$N$22,main!R105,main!T105))</f>
        <v>0</v>
      </c>
      <c r="W105" s="71">
        <f>IF(M105="",0,M105*POINT!$D$27)</f>
        <v>0</v>
      </c>
      <c r="X105" s="71">
        <f t="shared" si="30"/>
        <v>0</v>
      </c>
      <c r="Y105" s="26"/>
      <c r="Z105" s="27"/>
      <c r="AA105" s="42">
        <f t="shared" si="31"/>
        <v>0</v>
      </c>
      <c r="AB105" s="7">
        <f t="shared" si="32"/>
        <v>0</v>
      </c>
      <c r="AC105" s="7">
        <f t="shared" si="1"/>
        <v>0</v>
      </c>
      <c r="AD105" s="8"/>
      <c r="AE105" s="7">
        <f t="shared" si="33"/>
        <v>0</v>
      </c>
      <c r="AF105" s="44">
        <f t="shared" si="34"/>
        <v>0</v>
      </c>
      <c r="AG105" s="8"/>
      <c r="AH105" s="8"/>
      <c r="AI105" s="8"/>
      <c r="AJ105" s="28"/>
      <c r="AU105" s="1">
        <f t="shared" si="35"/>
        <v>0</v>
      </c>
      <c r="AV105" s="1">
        <f t="shared" si="36"/>
        <v>-100000</v>
      </c>
      <c r="AW105" s="1">
        <f t="shared" si="37"/>
        <v>-100000</v>
      </c>
      <c r="AX105" s="1">
        <f t="shared" si="38"/>
        <v>0</v>
      </c>
      <c r="AY105" s="1">
        <f t="shared" si="39"/>
        <v>-100000</v>
      </c>
      <c r="AZ105" s="1">
        <f t="shared" si="41"/>
        <v>-100000</v>
      </c>
      <c r="BA105" s="1">
        <f t="shared" si="41"/>
        <v>-100000</v>
      </c>
      <c r="BB105" s="1">
        <f t="shared" si="41"/>
        <v>-100000</v>
      </c>
      <c r="BC105" s="1">
        <f t="shared" si="42"/>
        <v>-100000</v>
      </c>
      <c r="BD105" s="1">
        <f t="shared" si="42"/>
        <v>-100000</v>
      </c>
      <c r="BE105" s="1">
        <f t="shared" si="42"/>
        <v>-100000</v>
      </c>
      <c r="BF105" s="1">
        <f t="shared" si="42"/>
        <v>-100000</v>
      </c>
      <c r="BG105" s="1">
        <f t="shared" si="42"/>
        <v>-100000</v>
      </c>
      <c r="BH105" s="1">
        <f t="shared" si="42"/>
        <v>-100000</v>
      </c>
    </row>
    <row r="106" spans="2:60" ht="13.5">
      <c r="B106" s="210"/>
      <c r="C106" s="21"/>
      <c r="D106" s="36"/>
      <c r="E106" s="21"/>
      <c r="F106" s="36"/>
      <c r="G106" s="21"/>
      <c r="H106" s="36"/>
      <c r="I106" s="46"/>
      <c r="J106" s="46"/>
      <c r="K106" s="22">
        <f t="shared" si="26"/>
      </c>
      <c r="L106" s="23">
        <f t="shared" si="27"/>
      </c>
      <c r="M106" s="22">
        <f t="shared" si="28"/>
      </c>
      <c r="N106" s="24">
        <f t="shared" si="29"/>
      </c>
      <c r="O106" s="221"/>
      <c r="P106" s="25"/>
      <c r="Q106" s="38"/>
      <c r="R106" s="8">
        <f>IF(Q106="",0,VLOOKUP(Q106,dbt!$B$6:$C$10,2,FALSE))</f>
        <v>0</v>
      </c>
      <c r="S106" s="8">
        <f>IF(F106="",0,VLOOKUP(F106,dbt!$D$6:$E$15,2,FALSE))</f>
        <v>0</v>
      </c>
      <c r="T106" s="22">
        <f>IF(G106="",0,VLOOKUP(G106,dbt!$F$6:$G$15,2,FALSE))</f>
        <v>0</v>
      </c>
      <c r="U106" s="69">
        <f>IF(F106="",0,INDEX(POINT!$E$8:$N$12,main!R106,main!S106))</f>
        <v>0</v>
      </c>
      <c r="V106" s="70">
        <f>IF(G106=0,0,INDEX(POINT!$E$18:$N$22,main!R106,main!T106))</f>
        <v>0</v>
      </c>
      <c r="W106" s="71">
        <f>IF(M106="",0,M106*POINT!$D$27)</f>
        <v>0</v>
      </c>
      <c r="X106" s="71">
        <f t="shared" si="30"/>
        <v>0</v>
      </c>
      <c r="Y106" s="26"/>
      <c r="Z106" s="27"/>
      <c r="AA106" s="42">
        <f t="shared" si="31"/>
        <v>0</v>
      </c>
      <c r="AB106" s="7">
        <f t="shared" si="32"/>
        <v>0</v>
      </c>
      <c r="AC106" s="7">
        <f t="shared" si="1"/>
        <v>0</v>
      </c>
      <c r="AD106" s="8"/>
      <c r="AE106" s="7">
        <f t="shared" si="33"/>
        <v>0</v>
      </c>
      <c r="AF106" s="44">
        <f t="shared" si="34"/>
        <v>0</v>
      </c>
      <c r="AG106" s="8"/>
      <c r="AH106" s="8"/>
      <c r="AI106" s="8"/>
      <c r="AJ106" s="28"/>
      <c r="AU106" s="1">
        <f t="shared" si="35"/>
        <v>0</v>
      </c>
      <c r="AV106" s="1">
        <f t="shared" si="36"/>
        <v>-100000</v>
      </c>
      <c r="AW106" s="1">
        <f t="shared" si="37"/>
        <v>-100000</v>
      </c>
      <c r="AX106" s="1">
        <f t="shared" si="38"/>
        <v>0</v>
      </c>
      <c r="AY106" s="1">
        <f t="shared" si="39"/>
        <v>-100000</v>
      </c>
      <c r="AZ106" s="1">
        <f t="shared" si="41"/>
        <v>-100000</v>
      </c>
      <c r="BA106" s="1">
        <f t="shared" si="41"/>
        <v>-100000</v>
      </c>
      <c r="BB106" s="1">
        <f t="shared" si="41"/>
        <v>-100000</v>
      </c>
      <c r="BC106" s="1">
        <f t="shared" si="42"/>
        <v>-100000</v>
      </c>
      <c r="BD106" s="1">
        <f t="shared" si="42"/>
        <v>-100000</v>
      </c>
      <c r="BE106" s="1">
        <f t="shared" si="42"/>
        <v>-100000</v>
      </c>
      <c r="BF106" s="1">
        <f t="shared" si="42"/>
        <v>-100000</v>
      </c>
      <c r="BG106" s="1">
        <f t="shared" si="42"/>
        <v>-100000</v>
      </c>
      <c r="BH106" s="1">
        <f t="shared" si="42"/>
        <v>-100000</v>
      </c>
    </row>
    <row r="107" spans="2:60" ht="13.5">
      <c r="B107" s="210"/>
      <c r="C107" s="21"/>
      <c r="D107" s="36"/>
      <c r="E107" s="21"/>
      <c r="F107" s="36"/>
      <c r="G107" s="21"/>
      <c r="H107" s="36"/>
      <c r="I107" s="46"/>
      <c r="J107" s="46"/>
      <c r="K107" s="22">
        <f t="shared" si="26"/>
      </c>
      <c r="L107" s="23">
        <f t="shared" si="27"/>
      </c>
      <c r="M107" s="22">
        <f t="shared" si="28"/>
      </c>
      <c r="N107" s="24">
        <f t="shared" si="29"/>
      </c>
      <c r="O107" s="221"/>
      <c r="P107" s="25"/>
      <c r="Q107" s="38"/>
      <c r="R107" s="8">
        <f>IF(Q107="",0,VLOOKUP(Q107,dbt!$B$6:$C$10,2,FALSE))</f>
        <v>0</v>
      </c>
      <c r="S107" s="8">
        <f>IF(F107="",0,VLOOKUP(F107,dbt!$D$6:$E$15,2,FALSE))</f>
        <v>0</v>
      </c>
      <c r="T107" s="22">
        <f>IF(G107="",0,VLOOKUP(G107,dbt!$F$6:$G$15,2,FALSE))</f>
        <v>0</v>
      </c>
      <c r="U107" s="69">
        <f>IF(F107="",0,INDEX(POINT!$E$8:$N$12,main!R107,main!S107))</f>
        <v>0</v>
      </c>
      <c r="V107" s="70">
        <f>IF(G107=0,0,INDEX(POINT!$E$18:$N$22,main!R107,main!T107))</f>
        <v>0</v>
      </c>
      <c r="W107" s="71">
        <f>IF(M107="",0,M107*POINT!$D$27)</f>
        <v>0</v>
      </c>
      <c r="X107" s="71">
        <f t="shared" si="30"/>
        <v>0</v>
      </c>
      <c r="Y107" s="26"/>
      <c r="Z107" s="27"/>
      <c r="AA107" s="42">
        <f t="shared" si="31"/>
        <v>0</v>
      </c>
      <c r="AB107" s="7">
        <f t="shared" si="32"/>
        <v>0</v>
      </c>
      <c r="AC107" s="7">
        <f t="shared" si="1"/>
        <v>0</v>
      </c>
      <c r="AD107" s="8"/>
      <c r="AE107" s="7">
        <f t="shared" si="33"/>
        <v>0</v>
      </c>
      <c r="AF107" s="44">
        <f t="shared" si="34"/>
        <v>0</v>
      </c>
      <c r="AG107" s="8"/>
      <c r="AH107" s="8"/>
      <c r="AI107" s="8"/>
      <c r="AJ107" s="28"/>
      <c r="AU107" s="1">
        <f t="shared" si="35"/>
        <v>0</v>
      </c>
      <c r="AV107" s="1">
        <f t="shared" si="36"/>
        <v>-100000</v>
      </c>
      <c r="AW107" s="1">
        <f t="shared" si="37"/>
        <v>-100000</v>
      </c>
      <c r="AX107" s="1">
        <f t="shared" si="38"/>
        <v>0</v>
      </c>
      <c r="AY107" s="1">
        <f t="shared" si="39"/>
        <v>-100000</v>
      </c>
      <c r="AZ107" s="1">
        <f t="shared" si="41"/>
        <v>-100000</v>
      </c>
      <c r="BA107" s="1">
        <f t="shared" si="41"/>
        <v>-100000</v>
      </c>
      <c r="BB107" s="1">
        <f t="shared" si="41"/>
        <v>-100000</v>
      </c>
      <c r="BC107" s="1">
        <f t="shared" si="42"/>
        <v>-100000</v>
      </c>
      <c r="BD107" s="1">
        <f t="shared" si="42"/>
        <v>-100000</v>
      </c>
      <c r="BE107" s="1">
        <f t="shared" si="42"/>
        <v>-100000</v>
      </c>
      <c r="BF107" s="1">
        <f t="shared" si="42"/>
        <v>-100000</v>
      </c>
      <c r="BG107" s="1">
        <f t="shared" si="42"/>
        <v>-100000</v>
      </c>
      <c r="BH107" s="1">
        <f t="shared" si="42"/>
        <v>-100000</v>
      </c>
    </row>
    <row r="108" spans="2:60" ht="13.5">
      <c r="B108" s="210"/>
      <c r="C108" s="21"/>
      <c r="D108" s="36"/>
      <c r="E108" s="21"/>
      <c r="F108" s="36"/>
      <c r="G108" s="21"/>
      <c r="H108" s="36"/>
      <c r="I108" s="46"/>
      <c r="J108" s="46"/>
      <c r="K108" s="22">
        <f t="shared" si="26"/>
      </c>
      <c r="L108" s="23">
        <f t="shared" si="27"/>
      </c>
      <c r="M108" s="22">
        <f t="shared" si="28"/>
      </c>
      <c r="N108" s="24">
        <f t="shared" si="29"/>
      </c>
      <c r="O108" s="221"/>
      <c r="P108" s="25"/>
      <c r="Q108" s="38"/>
      <c r="R108" s="8">
        <f>IF(Q108="",0,VLOOKUP(Q108,dbt!$B$6:$C$10,2,FALSE))</f>
        <v>0</v>
      </c>
      <c r="S108" s="8">
        <f>IF(F108="",0,VLOOKUP(F108,dbt!$D$6:$E$15,2,FALSE))</f>
        <v>0</v>
      </c>
      <c r="T108" s="22">
        <f>IF(G108="",0,VLOOKUP(G108,dbt!$F$6:$G$15,2,FALSE))</f>
        <v>0</v>
      </c>
      <c r="U108" s="69">
        <f>IF(F108="",0,INDEX(POINT!$E$8:$N$12,main!R108,main!S108))</f>
        <v>0</v>
      </c>
      <c r="V108" s="70">
        <f>IF(G108=0,0,INDEX(POINT!$E$18:$N$22,main!R108,main!T108))</f>
        <v>0</v>
      </c>
      <c r="W108" s="71">
        <f>IF(M108="",0,M108*POINT!$D$27)</f>
        <v>0</v>
      </c>
      <c r="X108" s="71">
        <f t="shared" si="30"/>
        <v>0</v>
      </c>
      <c r="Y108" s="26"/>
      <c r="Z108" s="27"/>
      <c r="AA108" s="42">
        <f t="shared" si="31"/>
        <v>0</v>
      </c>
      <c r="AB108" s="7">
        <f t="shared" si="32"/>
        <v>0</v>
      </c>
      <c r="AC108" s="7">
        <f t="shared" si="1"/>
        <v>0</v>
      </c>
      <c r="AD108" s="8"/>
      <c r="AE108" s="7">
        <f t="shared" si="33"/>
        <v>0</v>
      </c>
      <c r="AF108" s="44">
        <f t="shared" si="34"/>
        <v>0</v>
      </c>
      <c r="AG108" s="8"/>
      <c r="AH108" s="8"/>
      <c r="AI108" s="8"/>
      <c r="AJ108" s="28"/>
      <c r="AU108" s="1">
        <f t="shared" si="35"/>
        <v>0</v>
      </c>
      <c r="AV108" s="1">
        <f t="shared" si="36"/>
        <v>-100000</v>
      </c>
      <c r="AW108" s="1">
        <f t="shared" si="37"/>
        <v>-100000</v>
      </c>
      <c r="AX108" s="1">
        <f t="shared" si="38"/>
        <v>0</v>
      </c>
      <c r="AY108" s="1">
        <f t="shared" si="39"/>
        <v>-100000</v>
      </c>
      <c r="AZ108" s="1">
        <f t="shared" si="41"/>
        <v>-100000</v>
      </c>
      <c r="BA108" s="1">
        <f t="shared" si="41"/>
        <v>-100000</v>
      </c>
      <c r="BB108" s="1">
        <f t="shared" si="41"/>
        <v>-100000</v>
      </c>
      <c r="BC108" s="1">
        <f t="shared" si="42"/>
        <v>-100000</v>
      </c>
      <c r="BD108" s="1">
        <f t="shared" si="42"/>
        <v>-100000</v>
      </c>
      <c r="BE108" s="1">
        <f t="shared" si="42"/>
        <v>-100000</v>
      </c>
      <c r="BF108" s="1">
        <f t="shared" si="42"/>
        <v>-100000</v>
      </c>
      <c r="BG108" s="1">
        <f t="shared" si="42"/>
        <v>-100000</v>
      </c>
      <c r="BH108" s="1">
        <f t="shared" si="42"/>
        <v>-100000</v>
      </c>
    </row>
    <row r="109" spans="2:60" ht="13.5">
      <c r="B109" s="210"/>
      <c r="C109" s="21"/>
      <c r="D109" s="36"/>
      <c r="E109" s="21"/>
      <c r="F109" s="36"/>
      <c r="G109" s="21"/>
      <c r="H109" s="36"/>
      <c r="I109" s="46"/>
      <c r="J109" s="46"/>
      <c r="K109" s="22">
        <f t="shared" si="26"/>
      </c>
      <c r="L109" s="23">
        <f t="shared" si="27"/>
      </c>
      <c r="M109" s="22">
        <f t="shared" si="28"/>
      </c>
      <c r="N109" s="24">
        <f t="shared" si="29"/>
      </c>
      <c r="O109" s="221"/>
      <c r="P109" s="25"/>
      <c r="Q109" s="38"/>
      <c r="R109" s="8">
        <f>IF(Q109="",0,VLOOKUP(Q109,dbt!$B$6:$C$10,2,FALSE))</f>
        <v>0</v>
      </c>
      <c r="S109" s="8">
        <f>IF(F109="",0,VLOOKUP(F109,dbt!$D$6:$E$15,2,FALSE))</f>
        <v>0</v>
      </c>
      <c r="T109" s="22">
        <f>IF(G109="",0,VLOOKUP(G109,dbt!$F$6:$G$15,2,FALSE))</f>
        <v>0</v>
      </c>
      <c r="U109" s="69">
        <f>IF(F109="",0,INDEX(POINT!$E$8:$N$12,main!R109,main!S109))</f>
        <v>0</v>
      </c>
      <c r="V109" s="70">
        <f>IF(G109=0,0,INDEX(POINT!$E$18:$N$22,main!R109,main!T109))</f>
        <v>0</v>
      </c>
      <c r="W109" s="71">
        <f>IF(M109="",0,M109*POINT!$D$27)</f>
        <v>0</v>
      </c>
      <c r="X109" s="71">
        <f t="shared" si="30"/>
        <v>0</v>
      </c>
      <c r="Y109" s="26"/>
      <c r="Z109" s="27"/>
      <c r="AA109" s="42">
        <f t="shared" si="31"/>
        <v>0</v>
      </c>
      <c r="AB109" s="7">
        <f t="shared" si="32"/>
        <v>0</v>
      </c>
      <c r="AC109" s="7">
        <f t="shared" si="1"/>
        <v>0</v>
      </c>
      <c r="AD109" s="8"/>
      <c r="AE109" s="7">
        <f t="shared" si="33"/>
        <v>0</v>
      </c>
      <c r="AF109" s="44">
        <f t="shared" si="34"/>
        <v>0</v>
      </c>
      <c r="AG109" s="8"/>
      <c r="AH109" s="8"/>
      <c r="AI109" s="8"/>
      <c r="AJ109" s="28"/>
      <c r="AU109" s="1">
        <f t="shared" si="35"/>
        <v>0</v>
      </c>
      <c r="AV109" s="1">
        <f t="shared" si="36"/>
        <v>-100000</v>
      </c>
      <c r="AW109" s="1">
        <f t="shared" si="37"/>
        <v>-100000</v>
      </c>
      <c r="AX109" s="1">
        <f t="shared" si="38"/>
        <v>0</v>
      </c>
      <c r="AY109" s="1">
        <f t="shared" si="39"/>
        <v>-100000</v>
      </c>
      <c r="AZ109" s="1">
        <f t="shared" si="41"/>
        <v>-100000</v>
      </c>
      <c r="BA109" s="1">
        <f t="shared" si="41"/>
        <v>-100000</v>
      </c>
      <c r="BB109" s="1">
        <f t="shared" si="41"/>
        <v>-100000</v>
      </c>
      <c r="BC109" s="1">
        <f t="shared" si="42"/>
        <v>-100000</v>
      </c>
      <c r="BD109" s="1">
        <f t="shared" si="42"/>
        <v>-100000</v>
      </c>
      <c r="BE109" s="1">
        <f t="shared" si="42"/>
        <v>-100000</v>
      </c>
      <c r="BF109" s="1">
        <f t="shared" si="42"/>
        <v>-100000</v>
      </c>
      <c r="BG109" s="1">
        <f t="shared" si="42"/>
        <v>-100000</v>
      </c>
      <c r="BH109" s="1">
        <f t="shared" si="42"/>
        <v>-100000</v>
      </c>
    </row>
    <row r="110" spans="2:60" ht="13.5">
      <c r="B110" s="210"/>
      <c r="C110" s="21"/>
      <c r="D110" s="36"/>
      <c r="E110" s="21"/>
      <c r="F110" s="36"/>
      <c r="G110" s="21"/>
      <c r="H110" s="36"/>
      <c r="I110" s="46"/>
      <c r="J110" s="46"/>
      <c r="K110" s="22">
        <f t="shared" si="26"/>
      </c>
      <c r="L110" s="23">
        <f t="shared" si="27"/>
      </c>
      <c r="M110" s="22">
        <f t="shared" si="28"/>
      </c>
      <c r="N110" s="24">
        <f t="shared" si="29"/>
      </c>
      <c r="O110" s="221"/>
      <c r="P110" s="25"/>
      <c r="Q110" s="38"/>
      <c r="R110" s="8">
        <f>IF(Q110="",0,VLOOKUP(Q110,dbt!$B$6:$C$10,2,FALSE))</f>
        <v>0</v>
      </c>
      <c r="S110" s="8">
        <f>IF(F110="",0,VLOOKUP(F110,dbt!$D$6:$E$15,2,FALSE))</f>
        <v>0</v>
      </c>
      <c r="T110" s="22">
        <f>IF(G110="",0,VLOOKUP(G110,dbt!$F$6:$G$15,2,FALSE))</f>
        <v>0</v>
      </c>
      <c r="U110" s="69">
        <f>IF(F110="",0,INDEX(POINT!$E$8:$N$12,main!R110,main!S110))</f>
        <v>0</v>
      </c>
      <c r="V110" s="70">
        <f>IF(G110=0,0,INDEX(POINT!$E$18:$N$22,main!R110,main!T110))</f>
        <v>0</v>
      </c>
      <c r="W110" s="71">
        <f>IF(M110="",0,M110*POINT!$D$27)</f>
        <v>0</v>
      </c>
      <c r="X110" s="71">
        <f t="shared" si="30"/>
        <v>0</v>
      </c>
      <c r="Y110" s="26"/>
      <c r="Z110" s="27"/>
      <c r="AA110" s="42">
        <f t="shared" si="31"/>
        <v>0</v>
      </c>
      <c r="AB110" s="7">
        <f t="shared" si="32"/>
        <v>0</v>
      </c>
      <c r="AC110" s="7">
        <f t="shared" si="1"/>
        <v>0</v>
      </c>
      <c r="AD110" s="8"/>
      <c r="AE110" s="7">
        <f t="shared" si="33"/>
        <v>0</v>
      </c>
      <c r="AF110" s="44">
        <f t="shared" si="34"/>
        <v>0</v>
      </c>
      <c r="AG110" s="8"/>
      <c r="AH110" s="8"/>
      <c r="AI110" s="8"/>
      <c r="AJ110" s="28"/>
      <c r="AU110" s="1">
        <f t="shared" si="35"/>
        <v>0</v>
      </c>
      <c r="AV110" s="1">
        <f t="shared" si="36"/>
        <v>-100000</v>
      </c>
      <c r="AW110" s="1">
        <f t="shared" si="37"/>
        <v>-100000</v>
      </c>
      <c r="AX110" s="1">
        <f t="shared" si="38"/>
        <v>0</v>
      </c>
      <c r="AY110" s="1">
        <f t="shared" si="39"/>
        <v>-100000</v>
      </c>
      <c r="AZ110" s="1">
        <f t="shared" si="41"/>
        <v>-100000</v>
      </c>
      <c r="BA110" s="1">
        <f t="shared" si="41"/>
        <v>-100000</v>
      </c>
      <c r="BB110" s="1">
        <f t="shared" si="41"/>
        <v>-100000</v>
      </c>
      <c r="BC110" s="1">
        <f t="shared" si="42"/>
        <v>-100000</v>
      </c>
      <c r="BD110" s="1">
        <f t="shared" si="42"/>
        <v>-100000</v>
      </c>
      <c r="BE110" s="1">
        <f t="shared" si="42"/>
        <v>-100000</v>
      </c>
      <c r="BF110" s="1">
        <f t="shared" si="42"/>
        <v>-100000</v>
      </c>
      <c r="BG110" s="1">
        <f t="shared" si="42"/>
        <v>-100000</v>
      </c>
      <c r="BH110" s="1">
        <f t="shared" si="42"/>
        <v>-100000</v>
      </c>
    </row>
    <row r="111" spans="2:60" ht="13.5">
      <c r="B111" s="210"/>
      <c r="C111" s="21"/>
      <c r="D111" s="36"/>
      <c r="E111" s="21"/>
      <c r="F111" s="36"/>
      <c r="G111" s="21"/>
      <c r="H111" s="36"/>
      <c r="I111" s="46"/>
      <c r="J111" s="46"/>
      <c r="K111" s="22">
        <f t="shared" si="26"/>
      </c>
      <c r="L111" s="23">
        <f t="shared" si="27"/>
      </c>
      <c r="M111" s="22">
        <f t="shared" si="28"/>
      </c>
      <c r="N111" s="24">
        <f t="shared" si="29"/>
      </c>
      <c r="O111" s="221"/>
      <c r="P111" s="25"/>
      <c r="Q111" s="38"/>
      <c r="R111" s="8">
        <f>IF(Q111="",0,VLOOKUP(Q111,dbt!$B$6:$C$10,2,FALSE))</f>
        <v>0</v>
      </c>
      <c r="S111" s="8">
        <f>IF(F111="",0,VLOOKUP(F111,dbt!$D$6:$E$15,2,FALSE))</f>
        <v>0</v>
      </c>
      <c r="T111" s="22">
        <f>IF(G111="",0,VLOOKUP(G111,dbt!$F$6:$G$15,2,FALSE))</f>
        <v>0</v>
      </c>
      <c r="U111" s="69">
        <f>IF(F111="",0,INDEX(POINT!$E$8:$N$12,main!R111,main!S111))</f>
        <v>0</v>
      </c>
      <c r="V111" s="70">
        <f>IF(G111=0,0,INDEX(POINT!$E$18:$N$22,main!R111,main!T111))</f>
        <v>0</v>
      </c>
      <c r="W111" s="71">
        <f>IF(M111="",0,M111*POINT!$D$27)</f>
        <v>0</v>
      </c>
      <c r="X111" s="71">
        <f t="shared" si="30"/>
        <v>0</v>
      </c>
      <c r="Y111" s="26"/>
      <c r="Z111" s="27"/>
      <c r="AA111" s="42">
        <f t="shared" si="31"/>
        <v>0</v>
      </c>
      <c r="AB111" s="7">
        <f t="shared" si="32"/>
        <v>0</v>
      </c>
      <c r="AC111" s="7">
        <f t="shared" si="1"/>
        <v>0</v>
      </c>
      <c r="AD111" s="8"/>
      <c r="AE111" s="7">
        <f t="shared" si="33"/>
        <v>0</v>
      </c>
      <c r="AF111" s="44">
        <f t="shared" si="34"/>
        <v>0</v>
      </c>
      <c r="AG111" s="8"/>
      <c r="AH111" s="8"/>
      <c r="AI111" s="8"/>
      <c r="AJ111" s="28"/>
      <c r="AU111" s="1">
        <f t="shared" si="35"/>
        <v>0</v>
      </c>
      <c r="AV111" s="1">
        <f t="shared" si="36"/>
        <v>-100000</v>
      </c>
      <c r="AW111" s="1">
        <f t="shared" si="37"/>
        <v>-100000</v>
      </c>
      <c r="AX111" s="1">
        <f t="shared" si="38"/>
        <v>0</v>
      </c>
      <c r="AY111" s="1">
        <f t="shared" si="39"/>
        <v>-100000</v>
      </c>
      <c r="AZ111" s="1">
        <f t="shared" si="41"/>
        <v>-100000</v>
      </c>
      <c r="BA111" s="1">
        <f t="shared" si="41"/>
        <v>-100000</v>
      </c>
      <c r="BB111" s="1">
        <f t="shared" si="41"/>
        <v>-100000</v>
      </c>
      <c r="BC111" s="1">
        <f t="shared" si="42"/>
        <v>-100000</v>
      </c>
      <c r="BD111" s="1">
        <f t="shared" si="42"/>
        <v>-100000</v>
      </c>
      <c r="BE111" s="1">
        <f t="shared" si="42"/>
        <v>-100000</v>
      </c>
      <c r="BF111" s="1">
        <f t="shared" si="42"/>
        <v>-100000</v>
      </c>
      <c r="BG111" s="1">
        <f t="shared" si="42"/>
        <v>-100000</v>
      </c>
      <c r="BH111" s="1">
        <f t="shared" si="42"/>
        <v>-100000</v>
      </c>
    </row>
    <row r="112" spans="2:60" ht="13.5">
      <c r="B112" s="210"/>
      <c r="C112" s="21"/>
      <c r="D112" s="36"/>
      <c r="E112" s="21"/>
      <c r="F112" s="36"/>
      <c r="G112" s="21"/>
      <c r="H112" s="36"/>
      <c r="I112" s="46"/>
      <c r="J112" s="46"/>
      <c r="K112" s="22">
        <f t="shared" si="26"/>
      </c>
      <c r="L112" s="23">
        <f t="shared" si="27"/>
      </c>
      <c r="M112" s="22">
        <f t="shared" si="28"/>
      </c>
      <c r="N112" s="24">
        <f t="shared" si="29"/>
      </c>
      <c r="O112" s="221"/>
      <c r="P112" s="25"/>
      <c r="Q112" s="38"/>
      <c r="R112" s="8">
        <f>IF(Q112="",0,VLOOKUP(Q112,dbt!$B$6:$C$10,2,FALSE))</f>
        <v>0</v>
      </c>
      <c r="S112" s="8">
        <f>IF(F112="",0,VLOOKUP(F112,dbt!$D$6:$E$15,2,FALSE))</f>
        <v>0</v>
      </c>
      <c r="T112" s="22">
        <f>IF(G112="",0,VLOOKUP(G112,dbt!$F$6:$G$15,2,FALSE))</f>
        <v>0</v>
      </c>
      <c r="U112" s="69">
        <f>IF(F112="",0,INDEX(POINT!$E$8:$N$12,main!R112,main!S112))</f>
        <v>0</v>
      </c>
      <c r="V112" s="70">
        <f>IF(G112=0,0,INDEX(POINT!$E$18:$N$22,main!R112,main!T112))</f>
        <v>0</v>
      </c>
      <c r="W112" s="71">
        <f>IF(M112="",0,M112*POINT!$D$27)</f>
        <v>0</v>
      </c>
      <c r="X112" s="71">
        <f t="shared" si="30"/>
        <v>0</v>
      </c>
      <c r="Y112" s="26"/>
      <c r="Z112" s="27"/>
      <c r="AA112" s="42">
        <f t="shared" si="31"/>
        <v>0</v>
      </c>
      <c r="AB112" s="7">
        <f t="shared" si="32"/>
        <v>0</v>
      </c>
      <c r="AC112" s="7">
        <f t="shared" si="1"/>
        <v>0</v>
      </c>
      <c r="AD112" s="8"/>
      <c r="AE112" s="7">
        <f t="shared" si="33"/>
        <v>0</v>
      </c>
      <c r="AF112" s="44">
        <f t="shared" si="34"/>
        <v>0</v>
      </c>
      <c r="AG112" s="8"/>
      <c r="AH112" s="8"/>
      <c r="AI112" s="8"/>
      <c r="AJ112" s="28"/>
      <c r="AU112" s="1">
        <f t="shared" si="35"/>
        <v>0</v>
      </c>
      <c r="AV112" s="1">
        <f t="shared" si="36"/>
        <v>-100000</v>
      </c>
      <c r="AW112" s="1">
        <f t="shared" si="37"/>
        <v>-100000</v>
      </c>
      <c r="AX112" s="1">
        <f t="shared" si="38"/>
        <v>0</v>
      </c>
      <c r="AY112" s="1">
        <f t="shared" si="39"/>
        <v>-100000</v>
      </c>
      <c r="AZ112" s="1">
        <f t="shared" si="41"/>
        <v>-100000</v>
      </c>
      <c r="BA112" s="1">
        <f t="shared" si="41"/>
        <v>-100000</v>
      </c>
      <c r="BB112" s="1">
        <f t="shared" si="41"/>
        <v>-100000</v>
      </c>
      <c r="BC112" s="1">
        <f t="shared" si="42"/>
        <v>-100000</v>
      </c>
      <c r="BD112" s="1">
        <f t="shared" si="42"/>
        <v>-100000</v>
      </c>
      <c r="BE112" s="1">
        <f t="shared" si="42"/>
        <v>-100000</v>
      </c>
      <c r="BF112" s="1">
        <f t="shared" si="42"/>
        <v>-100000</v>
      </c>
      <c r="BG112" s="1">
        <f t="shared" si="42"/>
        <v>-100000</v>
      </c>
      <c r="BH112" s="1">
        <f t="shared" si="42"/>
        <v>-100000</v>
      </c>
    </row>
    <row r="113" spans="2:60" ht="13.5">
      <c r="B113" s="210"/>
      <c r="C113" s="21"/>
      <c r="D113" s="36"/>
      <c r="E113" s="21"/>
      <c r="F113" s="36"/>
      <c r="G113" s="21"/>
      <c r="H113" s="36"/>
      <c r="I113" s="46"/>
      <c r="J113" s="46"/>
      <c r="K113" s="22">
        <f t="shared" si="26"/>
      </c>
      <c r="L113" s="23">
        <f t="shared" si="27"/>
      </c>
      <c r="M113" s="22">
        <f t="shared" si="28"/>
      </c>
      <c r="N113" s="24">
        <f t="shared" si="29"/>
      </c>
      <c r="O113" s="221"/>
      <c r="P113" s="25"/>
      <c r="Q113" s="38"/>
      <c r="R113" s="8">
        <f>IF(Q113="",0,VLOOKUP(Q113,dbt!$B$6:$C$10,2,FALSE))</f>
        <v>0</v>
      </c>
      <c r="S113" s="8">
        <f>IF(F113="",0,VLOOKUP(F113,dbt!$D$6:$E$15,2,FALSE))</f>
        <v>0</v>
      </c>
      <c r="T113" s="22">
        <f>IF(G113="",0,VLOOKUP(G113,dbt!$F$6:$G$15,2,FALSE))</f>
        <v>0</v>
      </c>
      <c r="U113" s="69">
        <f>IF(F113="",0,INDEX(POINT!$E$8:$N$12,main!R113,main!S113))</f>
        <v>0</v>
      </c>
      <c r="V113" s="70">
        <f>IF(G113=0,0,INDEX(POINT!$E$18:$N$22,main!R113,main!T113))</f>
        <v>0</v>
      </c>
      <c r="W113" s="71">
        <f>IF(M113="",0,M113*POINT!$D$27)</f>
        <v>0</v>
      </c>
      <c r="X113" s="71">
        <f t="shared" si="30"/>
        <v>0</v>
      </c>
      <c r="Y113" s="26"/>
      <c r="Z113" s="27"/>
      <c r="AA113" s="42">
        <f t="shared" si="31"/>
        <v>0</v>
      </c>
      <c r="AB113" s="7">
        <f t="shared" si="32"/>
        <v>0</v>
      </c>
      <c r="AC113" s="7">
        <f t="shared" si="1"/>
        <v>0</v>
      </c>
      <c r="AD113" s="8"/>
      <c r="AE113" s="7">
        <f t="shared" si="33"/>
        <v>0</v>
      </c>
      <c r="AF113" s="44">
        <f t="shared" si="34"/>
        <v>0</v>
      </c>
      <c r="AG113" s="8"/>
      <c r="AH113" s="8"/>
      <c r="AI113" s="8"/>
      <c r="AJ113" s="28"/>
      <c r="AU113" s="1">
        <f t="shared" si="35"/>
        <v>0</v>
      </c>
      <c r="AV113" s="1">
        <f t="shared" si="36"/>
        <v>-100000</v>
      </c>
      <c r="AW113" s="1">
        <f t="shared" si="37"/>
        <v>-100000</v>
      </c>
      <c r="AX113" s="1">
        <f t="shared" si="38"/>
        <v>0</v>
      </c>
      <c r="AY113" s="1">
        <f t="shared" si="39"/>
        <v>-100000</v>
      </c>
      <c r="AZ113" s="1">
        <f t="shared" si="41"/>
        <v>-100000</v>
      </c>
      <c r="BA113" s="1">
        <f t="shared" si="41"/>
        <v>-100000</v>
      </c>
      <c r="BB113" s="1">
        <f t="shared" si="41"/>
        <v>-100000</v>
      </c>
      <c r="BC113" s="1">
        <f t="shared" si="42"/>
        <v>-100000</v>
      </c>
      <c r="BD113" s="1">
        <f t="shared" si="42"/>
        <v>-100000</v>
      </c>
      <c r="BE113" s="1">
        <f t="shared" si="42"/>
        <v>-100000</v>
      </c>
      <c r="BF113" s="1">
        <f t="shared" si="42"/>
        <v>-100000</v>
      </c>
      <c r="BG113" s="1">
        <f t="shared" si="42"/>
        <v>-100000</v>
      </c>
      <c r="BH113" s="1">
        <f t="shared" si="42"/>
        <v>-100000</v>
      </c>
    </row>
    <row r="114" spans="2:60" ht="13.5">
      <c r="B114" s="210"/>
      <c r="C114" s="21"/>
      <c r="D114" s="36"/>
      <c r="E114" s="21"/>
      <c r="F114" s="36"/>
      <c r="G114" s="21"/>
      <c r="H114" s="36"/>
      <c r="I114" s="46"/>
      <c r="J114" s="46"/>
      <c r="K114" s="22">
        <f t="shared" si="26"/>
      </c>
      <c r="L114" s="23">
        <f t="shared" si="27"/>
      </c>
      <c r="M114" s="22">
        <f t="shared" si="28"/>
      </c>
      <c r="N114" s="24">
        <f t="shared" si="29"/>
      </c>
      <c r="O114" s="221"/>
      <c r="P114" s="25"/>
      <c r="Q114" s="38"/>
      <c r="R114" s="8">
        <f>IF(Q114="",0,VLOOKUP(Q114,dbt!$B$6:$C$10,2,FALSE))</f>
        <v>0</v>
      </c>
      <c r="S114" s="8">
        <f>IF(F114="",0,VLOOKUP(F114,dbt!$D$6:$E$15,2,FALSE))</f>
        <v>0</v>
      </c>
      <c r="T114" s="22">
        <f>IF(G114="",0,VLOOKUP(G114,dbt!$F$6:$G$15,2,FALSE))</f>
        <v>0</v>
      </c>
      <c r="U114" s="69">
        <f>IF(F114="",0,INDEX(POINT!$E$8:$N$12,main!R114,main!S114))</f>
        <v>0</v>
      </c>
      <c r="V114" s="70">
        <f>IF(G114=0,0,INDEX(POINT!$E$18:$N$22,main!R114,main!T114))</f>
        <v>0</v>
      </c>
      <c r="W114" s="71">
        <f>IF(M114="",0,M114*POINT!$D$27)</f>
        <v>0</v>
      </c>
      <c r="X114" s="71">
        <f t="shared" si="30"/>
        <v>0</v>
      </c>
      <c r="Y114" s="26"/>
      <c r="Z114" s="27"/>
      <c r="AA114" s="42">
        <f t="shared" si="31"/>
        <v>0</v>
      </c>
      <c r="AB114" s="7">
        <f t="shared" si="32"/>
        <v>0</v>
      </c>
      <c r="AC114" s="7">
        <f t="shared" si="1"/>
        <v>0</v>
      </c>
      <c r="AD114" s="8"/>
      <c r="AE114" s="7">
        <f t="shared" si="33"/>
        <v>0</v>
      </c>
      <c r="AF114" s="44">
        <f t="shared" si="34"/>
        <v>0</v>
      </c>
      <c r="AG114" s="8"/>
      <c r="AH114" s="8"/>
      <c r="AI114" s="8"/>
      <c r="AJ114" s="28"/>
      <c r="AU114" s="1">
        <f t="shared" si="35"/>
        <v>0</v>
      </c>
      <c r="AV114" s="1">
        <f t="shared" si="36"/>
        <v>-100000</v>
      </c>
      <c r="AW114" s="1">
        <f t="shared" si="37"/>
        <v>-100000</v>
      </c>
      <c r="AX114" s="1">
        <f t="shared" si="38"/>
        <v>0</v>
      </c>
      <c r="AY114" s="1">
        <f t="shared" si="39"/>
        <v>-100000</v>
      </c>
      <c r="AZ114" s="1">
        <f t="shared" si="41"/>
        <v>-100000</v>
      </c>
      <c r="BA114" s="1">
        <f t="shared" si="41"/>
        <v>-100000</v>
      </c>
      <c r="BB114" s="1">
        <f t="shared" si="41"/>
        <v>-100000</v>
      </c>
      <c r="BC114" s="1">
        <f t="shared" si="42"/>
        <v>-100000</v>
      </c>
      <c r="BD114" s="1">
        <f t="shared" si="42"/>
        <v>-100000</v>
      </c>
      <c r="BE114" s="1">
        <f t="shared" si="42"/>
        <v>-100000</v>
      </c>
      <c r="BF114" s="1">
        <f t="shared" si="42"/>
        <v>-100000</v>
      </c>
      <c r="BG114" s="1">
        <f t="shared" si="42"/>
        <v>-100000</v>
      </c>
      <c r="BH114" s="1">
        <f t="shared" si="42"/>
        <v>-100000</v>
      </c>
    </row>
    <row r="115" spans="2:60" ht="13.5">
      <c r="B115" s="210"/>
      <c r="C115" s="21"/>
      <c r="D115" s="36"/>
      <c r="E115" s="21"/>
      <c r="F115" s="36"/>
      <c r="G115" s="21"/>
      <c r="H115" s="36"/>
      <c r="I115" s="46"/>
      <c r="J115" s="46"/>
      <c r="K115" s="22">
        <f t="shared" si="26"/>
      </c>
      <c r="L115" s="23">
        <f t="shared" si="27"/>
      </c>
      <c r="M115" s="22">
        <f t="shared" si="28"/>
      </c>
      <c r="N115" s="24">
        <f t="shared" si="29"/>
      </c>
      <c r="O115" s="221"/>
      <c r="P115" s="25"/>
      <c r="Q115" s="38"/>
      <c r="R115" s="8">
        <f>IF(Q115="",0,VLOOKUP(Q115,dbt!$B$6:$C$10,2,FALSE))</f>
        <v>0</v>
      </c>
      <c r="S115" s="8">
        <f>IF(F115="",0,VLOOKUP(F115,dbt!$D$6:$E$15,2,FALSE))</f>
        <v>0</v>
      </c>
      <c r="T115" s="22">
        <f>IF(G115="",0,VLOOKUP(G115,dbt!$F$6:$G$15,2,FALSE))</f>
        <v>0</v>
      </c>
      <c r="U115" s="69">
        <f>IF(F115="",0,INDEX(POINT!$E$8:$N$12,main!R115,main!S115))</f>
        <v>0</v>
      </c>
      <c r="V115" s="70">
        <f>IF(G115=0,0,INDEX(POINT!$E$18:$N$22,main!R115,main!T115))</f>
        <v>0</v>
      </c>
      <c r="W115" s="71">
        <f>IF(M115="",0,M115*POINT!$D$27)</f>
        <v>0</v>
      </c>
      <c r="X115" s="71">
        <f t="shared" si="30"/>
        <v>0</v>
      </c>
      <c r="Y115" s="26"/>
      <c r="Z115" s="27"/>
      <c r="AA115" s="42">
        <f t="shared" si="31"/>
        <v>0</v>
      </c>
      <c r="AB115" s="7">
        <f t="shared" si="32"/>
        <v>0</v>
      </c>
      <c r="AC115" s="7">
        <f t="shared" si="1"/>
        <v>0</v>
      </c>
      <c r="AD115" s="8"/>
      <c r="AE115" s="7">
        <f t="shared" si="33"/>
        <v>0</v>
      </c>
      <c r="AF115" s="44">
        <f t="shared" si="34"/>
        <v>0</v>
      </c>
      <c r="AG115" s="8"/>
      <c r="AH115" s="8"/>
      <c r="AI115" s="8"/>
      <c r="AJ115" s="28"/>
      <c r="AU115" s="1">
        <f t="shared" si="35"/>
        <v>0</v>
      </c>
      <c r="AV115" s="1">
        <f t="shared" si="36"/>
        <v>-100000</v>
      </c>
      <c r="AW115" s="1">
        <f t="shared" si="37"/>
        <v>-100000</v>
      </c>
      <c r="AX115" s="1">
        <f t="shared" si="38"/>
        <v>0</v>
      </c>
      <c r="AY115" s="1">
        <f t="shared" si="39"/>
        <v>-100000</v>
      </c>
      <c r="AZ115" s="1">
        <f t="shared" si="41"/>
        <v>-100000</v>
      </c>
      <c r="BA115" s="1">
        <f t="shared" si="41"/>
        <v>-100000</v>
      </c>
      <c r="BB115" s="1">
        <f t="shared" si="41"/>
        <v>-100000</v>
      </c>
      <c r="BC115" s="1">
        <f aca="true" t="shared" si="43" ref="AZ115:BH143">IF($F115=BC$12,$P115,-100000)</f>
        <v>-100000</v>
      </c>
      <c r="BD115" s="1">
        <f t="shared" si="43"/>
        <v>-100000</v>
      </c>
      <c r="BE115" s="1">
        <f t="shared" si="43"/>
        <v>-100000</v>
      </c>
      <c r="BF115" s="1">
        <f t="shared" si="43"/>
        <v>-100000</v>
      </c>
      <c r="BG115" s="1">
        <f t="shared" si="43"/>
        <v>-100000</v>
      </c>
      <c r="BH115" s="1">
        <f t="shared" si="43"/>
        <v>-100000</v>
      </c>
    </row>
    <row r="116" spans="2:60" ht="13.5">
      <c r="B116" s="210"/>
      <c r="C116" s="21"/>
      <c r="D116" s="36"/>
      <c r="E116" s="21"/>
      <c r="F116" s="36"/>
      <c r="G116" s="21"/>
      <c r="H116" s="36"/>
      <c r="I116" s="46"/>
      <c r="J116" s="46"/>
      <c r="K116" s="22">
        <f t="shared" si="26"/>
      </c>
      <c r="L116" s="23">
        <f t="shared" si="27"/>
      </c>
      <c r="M116" s="22">
        <f t="shared" si="28"/>
      </c>
      <c r="N116" s="24">
        <f t="shared" si="29"/>
      </c>
      <c r="O116" s="221"/>
      <c r="P116" s="25"/>
      <c r="Q116" s="38"/>
      <c r="R116" s="8">
        <f>IF(Q116="",0,VLOOKUP(Q116,dbt!$B$6:$C$10,2,FALSE))</f>
        <v>0</v>
      </c>
      <c r="S116" s="8">
        <f>IF(F116="",0,VLOOKUP(F116,dbt!$D$6:$E$15,2,FALSE))</f>
        <v>0</v>
      </c>
      <c r="T116" s="22">
        <f>IF(G116="",0,VLOOKUP(G116,dbt!$F$6:$G$15,2,FALSE))</f>
        <v>0</v>
      </c>
      <c r="U116" s="69">
        <f>IF(F116="",0,INDEX(POINT!$E$8:$N$12,main!R116,main!S116))</f>
        <v>0</v>
      </c>
      <c r="V116" s="70">
        <f>IF(G116=0,0,INDEX(POINT!$E$18:$N$22,main!R116,main!T116))</f>
        <v>0</v>
      </c>
      <c r="W116" s="71">
        <f>IF(M116="",0,M116*POINT!$D$27)</f>
        <v>0</v>
      </c>
      <c r="X116" s="71">
        <f t="shared" si="30"/>
        <v>0</v>
      </c>
      <c r="Y116" s="26"/>
      <c r="Z116" s="27"/>
      <c r="AA116" s="42">
        <f t="shared" si="31"/>
        <v>0</v>
      </c>
      <c r="AB116" s="7">
        <f t="shared" si="32"/>
        <v>0</v>
      </c>
      <c r="AC116" s="7">
        <f t="shared" si="1"/>
        <v>0</v>
      </c>
      <c r="AD116" s="8"/>
      <c r="AE116" s="7">
        <f t="shared" si="33"/>
        <v>0</v>
      </c>
      <c r="AF116" s="44">
        <f t="shared" si="34"/>
        <v>0</v>
      </c>
      <c r="AG116" s="8"/>
      <c r="AH116" s="8"/>
      <c r="AI116" s="8"/>
      <c r="AJ116" s="28"/>
      <c r="AU116" s="1">
        <f t="shared" si="35"/>
        <v>0</v>
      </c>
      <c r="AV116" s="1">
        <f t="shared" si="36"/>
        <v>-100000</v>
      </c>
      <c r="AW116" s="1">
        <f t="shared" si="37"/>
        <v>-100000</v>
      </c>
      <c r="AX116" s="1">
        <f t="shared" si="38"/>
        <v>0</v>
      </c>
      <c r="AY116" s="1">
        <f t="shared" si="39"/>
        <v>-100000</v>
      </c>
      <c r="AZ116" s="1">
        <f t="shared" si="43"/>
        <v>-100000</v>
      </c>
      <c r="BA116" s="1">
        <f t="shared" si="43"/>
        <v>-100000</v>
      </c>
      <c r="BB116" s="1">
        <f t="shared" si="43"/>
        <v>-100000</v>
      </c>
      <c r="BC116" s="1">
        <f t="shared" si="43"/>
        <v>-100000</v>
      </c>
      <c r="BD116" s="1">
        <f t="shared" si="43"/>
        <v>-100000</v>
      </c>
      <c r="BE116" s="1">
        <f t="shared" si="43"/>
        <v>-100000</v>
      </c>
      <c r="BF116" s="1">
        <f t="shared" si="43"/>
        <v>-100000</v>
      </c>
      <c r="BG116" s="1">
        <f t="shared" si="43"/>
        <v>-100000</v>
      </c>
      <c r="BH116" s="1">
        <f t="shared" si="43"/>
        <v>-100000</v>
      </c>
    </row>
    <row r="117" spans="2:60" ht="13.5">
      <c r="B117" s="210"/>
      <c r="C117" s="21"/>
      <c r="D117" s="36"/>
      <c r="E117" s="21"/>
      <c r="F117" s="36"/>
      <c r="G117" s="21"/>
      <c r="H117" s="36"/>
      <c r="I117" s="46"/>
      <c r="J117" s="46"/>
      <c r="K117" s="22">
        <f t="shared" si="26"/>
      </c>
      <c r="L117" s="23">
        <f t="shared" si="27"/>
      </c>
      <c r="M117" s="22">
        <f t="shared" si="28"/>
      </c>
      <c r="N117" s="24">
        <f t="shared" si="29"/>
      </c>
      <c r="O117" s="221"/>
      <c r="P117" s="25"/>
      <c r="Q117" s="38"/>
      <c r="R117" s="8">
        <f>IF(Q117="",0,VLOOKUP(Q117,dbt!$B$6:$C$10,2,FALSE))</f>
        <v>0</v>
      </c>
      <c r="S117" s="8">
        <f>IF(F117="",0,VLOOKUP(F117,dbt!$D$6:$E$15,2,FALSE))</f>
        <v>0</v>
      </c>
      <c r="T117" s="22">
        <f>IF(G117="",0,VLOOKUP(G117,dbt!$F$6:$G$15,2,FALSE))</f>
        <v>0</v>
      </c>
      <c r="U117" s="69">
        <f>IF(F117="",0,INDEX(POINT!$E$8:$N$12,main!R117,main!S117))</f>
        <v>0</v>
      </c>
      <c r="V117" s="70">
        <f>IF(G117=0,0,INDEX(POINT!$E$18:$N$22,main!R117,main!T117))</f>
        <v>0</v>
      </c>
      <c r="W117" s="71">
        <f>IF(M117="",0,M117*POINT!$D$27)</f>
        <v>0</v>
      </c>
      <c r="X117" s="71">
        <f t="shared" si="30"/>
        <v>0</v>
      </c>
      <c r="Y117" s="26"/>
      <c r="Z117" s="27"/>
      <c r="AA117" s="42">
        <f t="shared" si="31"/>
        <v>0</v>
      </c>
      <c r="AB117" s="7">
        <f t="shared" si="32"/>
        <v>0</v>
      </c>
      <c r="AC117" s="7">
        <f t="shared" si="1"/>
        <v>0</v>
      </c>
      <c r="AD117" s="8"/>
      <c r="AE117" s="7">
        <f t="shared" si="33"/>
        <v>0</v>
      </c>
      <c r="AF117" s="44">
        <f t="shared" si="34"/>
        <v>0</v>
      </c>
      <c r="AG117" s="8"/>
      <c r="AH117" s="8"/>
      <c r="AI117" s="8"/>
      <c r="AJ117" s="28"/>
      <c r="AU117" s="1">
        <f t="shared" si="35"/>
        <v>0</v>
      </c>
      <c r="AV117" s="1">
        <f t="shared" si="36"/>
        <v>-100000</v>
      </c>
      <c r="AW117" s="1">
        <f t="shared" si="37"/>
        <v>-100000</v>
      </c>
      <c r="AX117" s="1">
        <f t="shared" si="38"/>
        <v>0</v>
      </c>
      <c r="AY117" s="1">
        <f t="shared" si="39"/>
        <v>-100000</v>
      </c>
      <c r="AZ117" s="1">
        <f t="shared" si="43"/>
        <v>-100000</v>
      </c>
      <c r="BA117" s="1">
        <f t="shared" si="43"/>
        <v>-100000</v>
      </c>
      <c r="BB117" s="1">
        <f t="shared" si="43"/>
        <v>-100000</v>
      </c>
      <c r="BC117" s="1">
        <f t="shared" si="43"/>
        <v>-100000</v>
      </c>
      <c r="BD117" s="1">
        <f t="shared" si="43"/>
        <v>-100000</v>
      </c>
      <c r="BE117" s="1">
        <f t="shared" si="43"/>
        <v>-100000</v>
      </c>
      <c r="BF117" s="1">
        <f t="shared" si="43"/>
        <v>-100000</v>
      </c>
      <c r="BG117" s="1">
        <f t="shared" si="43"/>
        <v>-100000</v>
      </c>
      <c r="BH117" s="1">
        <f t="shared" si="43"/>
        <v>-100000</v>
      </c>
    </row>
    <row r="118" spans="2:60" ht="13.5">
      <c r="B118" s="210"/>
      <c r="C118" s="21"/>
      <c r="D118" s="36"/>
      <c r="E118" s="21"/>
      <c r="F118" s="36"/>
      <c r="G118" s="21"/>
      <c r="H118" s="36"/>
      <c r="I118" s="46"/>
      <c r="J118" s="46"/>
      <c r="K118" s="22">
        <f t="shared" si="26"/>
      </c>
      <c r="L118" s="23">
        <f t="shared" si="27"/>
      </c>
      <c r="M118" s="22">
        <f t="shared" si="28"/>
      </c>
      <c r="N118" s="24">
        <f t="shared" si="29"/>
      </c>
      <c r="O118" s="221"/>
      <c r="P118" s="25"/>
      <c r="Q118" s="38"/>
      <c r="R118" s="8">
        <f>IF(Q118="",0,VLOOKUP(Q118,dbt!$B$6:$C$10,2,FALSE))</f>
        <v>0</v>
      </c>
      <c r="S118" s="8">
        <f>IF(F118="",0,VLOOKUP(F118,dbt!$D$6:$E$15,2,FALSE))</f>
        <v>0</v>
      </c>
      <c r="T118" s="22">
        <f>IF(G118="",0,VLOOKUP(G118,dbt!$F$6:$G$15,2,FALSE))</f>
        <v>0</v>
      </c>
      <c r="U118" s="69">
        <f>IF(F118="",0,INDEX(POINT!$E$8:$N$12,main!R118,main!S118))</f>
        <v>0</v>
      </c>
      <c r="V118" s="70">
        <f>IF(G118=0,0,INDEX(POINT!$E$18:$N$22,main!R118,main!T118))</f>
        <v>0</v>
      </c>
      <c r="W118" s="71">
        <f>IF(M118="",0,M118*POINT!$D$27)</f>
        <v>0</v>
      </c>
      <c r="X118" s="71">
        <f t="shared" si="30"/>
        <v>0</v>
      </c>
      <c r="Y118" s="26"/>
      <c r="Z118" s="27"/>
      <c r="AA118" s="42">
        <f t="shared" si="31"/>
        <v>0</v>
      </c>
      <c r="AB118" s="7">
        <f t="shared" si="32"/>
        <v>0</v>
      </c>
      <c r="AC118" s="7">
        <f t="shared" si="1"/>
        <v>0</v>
      </c>
      <c r="AD118" s="8"/>
      <c r="AE118" s="7">
        <f t="shared" si="33"/>
        <v>0</v>
      </c>
      <c r="AF118" s="44">
        <f t="shared" si="34"/>
        <v>0</v>
      </c>
      <c r="AG118" s="8"/>
      <c r="AH118" s="8"/>
      <c r="AI118" s="8"/>
      <c r="AJ118" s="28"/>
      <c r="AU118" s="1">
        <f t="shared" si="35"/>
        <v>0</v>
      </c>
      <c r="AV118" s="1">
        <f t="shared" si="36"/>
        <v>-100000</v>
      </c>
      <c r="AW118" s="1">
        <f t="shared" si="37"/>
        <v>-100000</v>
      </c>
      <c r="AX118" s="1">
        <f t="shared" si="38"/>
        <v>0</v>
      </c>
      <c r="AY118" s="1">
        <f t="shared" si="39"/>
        <v>-100000</v>
      </c>
      <c r="AZ118" s="1">
        <f t="shared" si="43"/>
        <v>-100000</v>
      </c>
      <c r="BA118" s="1">
        <f t="shared" si="43"/>
        <v>-100000</v>
      </c>
      <c r="BB118" s="1">
        <f t="shared" si="43"/>
        <v>-100000</v>
      </c>
      <c r="BC118" s="1">
        <f t="shared" si="43"/>
        <v>-100000</v>
      </c>
      <c r="BD118" s="1">
        <f t="shared" si="43"/>
        <v>-100000</v>
      </c>
      <c r="BE118" s="1">
        <f t="shared" si="43"/>
        <v>-100000</v>
      </c>
      <c r="BF118" s="1">
        <f t="shared" si="43"/>
        <v>-100000</v>
      </c>
      <c r="BG118" s="1">
        <f t="shared" si="43"/>
        <v>-100000</v>
      </c>
      <c r="BH118" s="1">
        <f t="shared" si="43"/>
        <v>-100000</v>
      </c>
    </row>
    <row r="119" spans="2:60" ht="13.5">
      <c r="B119" s="210"/>
      <c r="C119" s="21"/>
      <c r="D119" s="36"/>
      <c r="E119" s="21"/>
      <c r="F119" s="36"/>
      <c r="G119" s="21"/>
      <c r="H119" s="36"/>
      <c r="I119" s="46"/>
      <c r="J119" s="46"/>
      <c r="K119" s="22">
        <f t="shared" si="26"/>
      </c>
      <c r="L119" s="23">
        <f t="shared" si="27"/>
      </c>
      <c r="M119" s="22">
        <f t="shared" si="28"/>
      </c>
      <c r="N119" s="24">
        <f t="shared" si="29"/>
      </c>
      <c r="O119" s="221"/>
      <c r="P119" s="25"/>
      <c r="Q119" s="38"/>
      <c r="R119" s="8">
        <f>IF(Q119="",0,VLOOKUP(Q119,dbt!$B$6:$C$10,2,FALSE))</f>
        <v>0</v>
      </c>
      <c r="S119" s="8">
        <f>IF(F119="",0,VLOOKUP(F119,dbt!$D$6:$E$15,2,FALSE))</f>
        <v>0</v>
      </c>
      <c r="T119" s="22">
        <f>IF(G119="",0,VLOOKUP(G119,dbt!$F$6:$G$15,2,FALSE))</f>
        <v>0</v>
      </c>
      <c r="U119" s="69">
        <f>IF(F119="",0,INDEX(POINT!$E$8:$N$12,main!R119,main!S119))</f>
        <v>0</v>
      </c>
      <c r="V119" s="70">
        <f>IF(G119=0,0,INDEX(POINT!$E$18:$N$22,main!R119,main!T119))</f>
        <v>0</v>
      </c>
      <c r="W119" s="71">
        <f>IF(M119="",0,M119*POINT!$D$27)</f>
        <v>0</v>
      </c>
      <c r="X119" s="71">
        <f t="shared" si="30"/>
        <v>0</v>
      </c>
      <c r="Y119" s="26"/>
      <c r="Z119" s="27"/>
      <c r="AA119" s="42">
        <f t="shared" si="31"/>
        <v>0</v>
      </c>
      <c r="AB119" s="7">
        <f t="shared" si="32"/>
        <v>0</v>
      </c>
      <c r="AC119" s="7">
        <f t="shared" si="1"/>
        <v>0</v>
      </c>
      <c r="AD119" s="8"/>
      <c r="AE119" s="7">
        <f t="shared" si="33"/>
        <v>0</v>
      </c>
      <c r="AF119" s="44">
        <f t="shared" si="34"/>
        <v>0</v>
      </c>
      <c r="AG119" s="8"/>
      <c r="AH119" s="8"/>
      <c r="AI119" s="8"/>
      <c r="AJ119" s="28"/>
      <c r="AU119" s="1">
        <f t="shared" si="35"/>
        <v>0</v>
      </c>
      <c r="AV119" s="1">
        <f t="shared" si="36"/>
        <v>-100000</v>
      </c>
      <c r="AW119" s="1">
        <f t="shared" si="37"/>
        <v>-100000</v>
      </c>
      <c r="AX119" s="1">
        <f t="shared" si="38"/>
        <v>0</v>
      </c>
      <c r="AY119" s="1">
        <f t="shared" si="39"/>
        <v>-100000</v>
      </c>
      <c r="AZ119" s="1">
        <f t="shared" si="43"/>
        <v>-100000</v>
      </c>
      <c r="BA119" s="1">
        <f t="shared" si="43"/>
        <v>-100000</v>
      </c>
      <c r="BB119" s="1">
        <f t="shared" si="43"/>
        <v>-100000</v>
      </c>
      <c r="BC119" s="1">
        <f t="shared" si="43"/>
        <v>-100000</v>
      </c>
      <c r="BD119" s="1">
        <f t="shared" si="43"/>
        <v>-100000</v>
      </c>
      <c r="BE119" s="1">
        <f t="shared" si="43"/>
        <v>-100000</v>
      </c>
      <c r="BF119" s="1">
        <f t="shared" si="43"/>
        <v>-100000</v>
      </c>
      <c r="BG119" s="1">
        <f t="shared" si="43"/>
        <v>-100000</v>
      </c>
      <c r="BH119" s="1">
        <f t="shared" si="43"/>
        <v>-100000</v>
      </c>
    </row>
    <row r="120" spans="2:60" ht="13.5">
      <c r="B120" s="210"/>
      <c r="C120" s="21"/>
      <c r="D120" s="36"/>
      <c r="E120" s="21"/>
      <c r="F120" s="36"/>
      <c r="G120" s="21"/>
      <c r="H120" s="36"/>
      <c r="I120" s="46"/>
      <c r="J120" s="46"/>
      <c r="K120" s="22">
        <f t="shared" si="26"/>
      </c>
      <c r="L120" s="23">
        <f t="shared" si="27"/>
      </c>
      <c r="M120" s="22">
        <f t="shared" si="28"/>
      </c>
      <c r="N120" s="24">
        <f t="shared" si="29"/>
      </c>
      <c r="O120" s="221"/>
      <c r="P120" s="25"/>
      <c r="Q120" s="38"/>
      <c r="R120" s="8">
        <f>IF(Q120="",0,VLOOKUP(Q120,dbt!$B$6:$C$10,2,FALSE))</f>
        <v>0</v>
      </c>
      <c r="S120" s="8">
        <f>IF(F120="",0,VLOOKUP(F120,dbt!$D$6:$E$15,2,FALSE))</f>
        <v>0</v>
      </c>
      <c r="T120" s="22">
        <f>IF(G120="",0,VLOOKUP(G120,dbt!$F$6:$G$15,2,FALSE))</f>
        <v>0</v>
      </c>
      <c r="U120" s="69">
        <f>IF(F120="",0,INDEX(POINT!$E$8:$N$12,main!R120,main!S120))</f>
        <v>0</v>
      </c>
      <c r="V120" s="70">
        <f>IF(G120=0,0,INDEX(POINT!$E$18:$N$22,main!R120,main!T120))</f>
        <v>0</v>
      </c>
      <c r="W120" s="71">
        <f>IF(M120="",0,M120*POINT!$D$27)</f>
        <v>0</v>
      </c>
      <c r="X120" s="71">
        <f t="shared" si="30"/>
        <v>0</v>
      </c>
      <c r="Y120" s="26"/>
      <c r="Z120" s="27"/>
      <c r="AA120" s="42">
        <f t="shared" si="31"/>
        <v>0</v>
      </c>
      <c r="AB120" s="7">
        <f t="shared" si="32"/>
        <v>0</v>
      </c>
      <c r="AC120" s="7">
        <f t="shared" si="1"/>
        <v>0</v>
      </c>
      <c r="AD120" s="8"/>
      <c r="AE120" s="7">
        <f t="shared" si="33"/>
        <v>0</v>
      </c>
      <c r="AF120" s="44">
        <f t="shared" si="34"/>
        <v>0</v>
      </c>
      <c r="AG120" s="8"/>
      <c r="AH120" s="8"/>
      <c r="AI120" s="8"/>
      <c r="AJ120" s="28"/>
      <c r="AU120" s="1">
        <f t="shared" si="35"/>
        <v>0</v>
      </c>
      <c r="AV120" s="1">
        <f t="shared" si="36"/>
        <v>-100000</v>
      </c>
      <c r="AW120" s="1">
        <f t="shared" si="37"/>
        <v>-100000</v>
      </c>
      <c r="AX120" s="1">
        <f t="shared" si="38"/>
        <v>0</v>
      </c>
      <c r="AY120" s="1">
        <f t="shared" si="39"/>
        <v>-100000</v>
      </c>
      <c r="AZ120" s="1">
        <f t="shared" si="43"/>
        <v>-100000</v>
      </c>
      <c r="BA120" s="1">
        <f t="shared" si="43"/>
        <v>-100000</v>
      </c>
      <c r="BB120" s="1">
        <f t="shared" si="43"/>
        <v>-100000</v>
      </c>
      <c r="BC120" s="1">
        <f t="shared" si="43"/>
        <v>-100000</v>
      </c>
      <c r="BD120" s="1">
        <f t="shared" si="43"/>
        <v>-100000</v>
      </c>
      <c r="BE120" s="1">
        <f t="shared" si="43"/>
        <v>-100000</v>
      </c>
      <c r="BF120" s="1">
        <f t="shared" si="43"/>
        <v>-100000</v>
      </c>
      <c r="BG120" s="1">
        <f t="shared" si="43"/>
        <v>-100000</v>
      </c>
      <c r="BH120" s="1">
        <f t="shared" si="43"/>
        <v>-100000</v>
      </c>
    </row>
    <row r="121" spans="2:60" ht="13.5">
      <c r="B121" s="210"/>
      <c r="C121" s="21"/>
      <c r="D121" s="36"/>
      <c r="E121" s="21"/>
      <c r="F121" s="36"/>
      <c r="G121" s="21"/>
      <c r="H121" s="36"/>
      <c r="I121" s="46"/>
      <c r="J121" s="46"/>
      <c r="K121" s="22">
        <f t="shared" si="26"/>
      </c>
      <c r="L121" s="23">
        <f t="shared" si="27"/>
      </c>
      <c r="M121" s="22">
        <f t="shared" si="28"/>
      </c>
      <c r="N121" s="24">
        <f t="shared" si="29"/>
      </c>
      <c r="O121" s="221"/>
      <c r="P121" s="25"/>
      <c r="Q121" s="38"/>
      <c r="R121" s="8">
        <f>IF(Q121="",0,VLOOKUP(Q121,dbt!$B$6:$C$10,2,FALSE))</f>
        <v>0</v>
      </c>
      <c r="S121" s="8">
        <f>IF(F121="",0,VLOOKUP(F121,dbt!$D$6:$E$15,2,FALSE))</f>
        <v>0</v>
      </c>
      <c r="T121" s="22">
        <f>IF(G121="",0,VLOOKUP(G121,dbt!$F$6:$G$15,2,FALSE))</f>
        <v>0</v>
      </c>
      <c r="U121" s="69">
        <f>IF(F121="",0,INDEX(POINT!$E$8:$N$12,main!R121,main!S121))</f>
        <v>0</v>
      </c>
      <c r="V121" s="70">
        <f>IF(G121=0,0,INDEX(POINT!$E$18:$N$22,main!R121,main!T121))</f>
        <v>0</v>
      </c>
      <c r="W121" s="71">
        <f>IF(M121="",0,M121*POINT!$D$27)</f>
        <v>0</v>
      </c>
      <c r="X121" s="71">
        <f t="shared" si="30"/>
        <v>0</v>
      </c>
      <c r="Y121" s="26"/>
      <c r="Z121" s="27"/>
      <c r="AA121" s="42">
        <f t="shared" si="31"/>
        <v>0</v>
      </c>
      <c r="AB121" s="7">
        <f t="shared" si="32"/>
        <v>0</v>
      </c>
      <c r="AC121" s="7">
        <f t="shared" si="1"/>
        <v>0</v>
      </c>
      <c r="AD121" s="8"/>
      <c r="AE121" s="7">
        <f t="shared" si="33"/>
        <v>0</v>
      </c>
      <c r="AF121" s="44">
        <f t="shared" si="34"/>
        <v>0</v>
      </c>
      <c r="AG121" s="8"/>
      <c r="AH121" s="8"/>
      <c r="AI121" s="8"/>
      <c r="AJ121" s="28"/>
      <c r="AU121" s="1">
        <f t="shared" si="35"/>
        <v>0</v>
      </c>
      <c r="AV121" s="1">
        <f t="shared" si="36"/>
        <v>-100000</v>
      </c>
      <c r="AW121" s="1">
        <f t="shared" si="37"/>
        <v>-100000</v>
      </c>
      <c r="AX121" s="1">
        <f t="shared" si="38"/>
        <v>0</v>
      </c>
      <c r="AY121" s="1">
        <f t="shared" si="39"/>
        <v>-100000</v>
      </c>
      <c r="AZ121" s="1">
        <f t="shared" si="43"/>
        <v>-100000</v>
      </c>
      <c r="BA121" s="1">
        <f t="shared" si="43"/>
        <v>-100000</v>
      </c>
      <c r="BB121" s="1">
        <f t="shared" si="43"/>
        <v>-100000</v>
      </c>
      <c r="BC121" s="1">
        <f t="shared" si="43"/>
        <v>-100000</v>
      </c>
      <c r="BD121" s="1">
        <f t="shared" si="43"/>
        <v>-100000</v>
      </c>
      <c r="BE121" s="1">
        <f t="shared" si="43"/>
        <v>-100000</v>
      </c>
      <c r="BF121" s="1">
        <f t="shared" si="43"/>
        <v>-100000</v>
      </c>
      <c r="BG121" s="1">
        <f t="shared" si="43"/>
        <v>-100000</v>
      </c>
      <c r="BH121" s="1">
        <f t="shared" si="43"/>
        <v>-100000</v>
      </c>
    </row>
    <row r="122" spans="2:60" ht="13.5">
      <c r="B122" s="210"/>
      <c r="C122" s="21"/>
      <c r="D122" s="36"/>
      <c r="E122" s="21"/>
      <c r="F122" s="36"/>
      <c r="G122" s="21"/>
      <c r="H122" s="36"/>
      <c r="I122" s="46"/>
      <c r="J122" s="46"/>
      <c r="K122" s="22">
        <f t="shared" si="26"/>
      </c>
      <c r="L122" s="23">
        <f t="shared" si="27"/>
      </c>
      <c r="M122" s="22">
        <f t="shared" si="28"/>
      </c>
      <c r="N122" s="24">
        <f t="shared" si="29"/>
      </c>
      <c r="O122" s="221"/>
      <c r="P122" s="25"/>
      <c r="Q122" s="38"/>
      <c r="R122" s="8">
        <f>IF(Q122="",0,VLOOKUP(Q122,dbt!$B$6:$C$10,2,FALSE))</f>
        <v>0</v>
      </c>
      <c r="S122" s="8">
        <f>IF(F122="",0,VLOOKUP(F122,dbt!$D$6:$E$15,2,FALSE))</f>
        <v>0</v>
      </c>
      <c r="T122" s="22">
        <f>IF(G122="",0,VLOOKUP(G122,dbt!$F$6:$G$15,2,FALSE))</f>
        <v>0</v>
      </c>
      <c r="U122" s="69">
        <f>IF(F122="",0,INDEX(POINT!$E$8:$N$12,main!R122,main!S122))</f>
        <v>0</v>
      </c>
      <c r="V122" s="70">
        <f>IF(G122=0,0,INDEX(POINT!$E$18:$N$22,main!R122,main!T122))</f>
        <v>0</v>
      </c>
      <c r="W122" s="71">
        <f>IF(M122="",0,M122*POINT!$D$27)</f>
        <v>0</v>
      </c>
      <c r="X122" s="71">
        <f t="shared" si="30"/>
        <v>0</v>
      </c>
      <c r="Y122" s="26"/>
      <c r="Z122" s="27"/>
      <c r="AA122" s="42">
        <f t="shared" si="31"/>
        <v>0</v>
      </c>
      <c r="AB122" s="7">
        <f t="shared" si="32"/>
        <v>0</v>
      </c>
      <c r="AC122" s="7">
        <f t="shared" si="1"/>
        <v>0</v>
      </c>
      <c r="AD122" s="8"/>
      <c r="AE122" s="7">
        <f t="shared" si="33"/>
        <v>0</v>
      </c>
      <c r="AF122" s="44">
        <f t="shared" si="34"/>
        <v>0</v>
      </c>
      <c r="AG122" s="8"/>
      <c r="AH122" s="8"/>
      <c r="AI122" s="8"/>
      <c r="AJ122" s="28"/>
      <c r="AU122" s="1">
        <f t="shared" si="35"/>
        <v>0</v>
      </c>
      <c r="AV122" s="1">
        <f t="shared" si="36"/>
        <v>-100000</v>
      </c>
      <c r="AW122" s="1">
        <f t="shared" si="37"/>
        <v>-100000</v>
      </c>
      <c r="AX122" s="1">
        <f t="shared" si="38"/>
        <v>0</v>
      </c>
      <c r="AY122" s="1">
        <f t="shared" si="39"/>
        <v>-100000</v>
      </c>
      <c r="AZ122" s="1">
        <f t="shared" si="43"/>
        <v>-100000</v>
      </c>
      <c r="BA122" s="1">
        <f t="shared" si="43"/>
        <v>-100000</v>
      </c>
      <c r="BB122" s="1">
        <f t="shared" si="43"/>
        <v>-100000</v>
      </c>
      <c r="BC122" s="1">
        <f t="shared" si="43"/>
        <v>-100000</v>
      </c>
      <c r="BD122" s="1">
        <f t="shared" si="43"/>
        <v>-100000</v>
      </c>
      <c r="BE122" s="1">
        <f t="shared" si="43"/>
        <v>-100000</v>
      </c>
      <c r="BF122" s="1">
        <f t="shared" si="43"/>
        <v>-100000</v>
      </c>
      <c r="BG122" s="1">
        <f t="shared" si="43"/>
        <v>-100000</v>
      </c>
      <c r="BH122" s="1">
        <f t="shared" si="43"/>
        <v>-100000</v>
      </c>
    </row>
    <row r="123" spans="2:60" ht="13.5">
      <c r="B123" s="210"/>
      <c r="C123" s="21"/>
      <c r="D123" s="36"/>
      <c r="E123" s="21"/>
      <c r="F123" s="36"/>
      <c r="G123" s="21"/>
      <c r="H123" s="36"/>
      <c r="I123" s="46"/>
      <c r="J123" s="46"/>
      <c r="K123" s="22">
        <f t="shared" si="26"/>
      </c>
      <c r="L123" s="23">
        <f t="shared" si="27"/>
      </c>
      <c r="M123" s="22">
        <f t="shared" si="28"/>
      </c>
      <c r="N123" s="24">
        <f t="shared" si="29"/>
      </c>
      <c r="O123" s="221"/>
      <c r="P123" s="25"/>
      <c r="Q123" s="38"/>
      <c r="R123" s="8">
        <f>IF(Q123="",0,VLOOKUP(Q123,dbt!$B$6:$C$10,2,FALSE))</f>
        <v>0</v>
      </c>
      <c r="S123" s="8">
        <f>IF(F123="",0,VLOOKUP(F123,dbt!$D$6:$E$15,2,FALSE))</f>
        <v>0</v>
      </c>
      <c r="T123" s="22">
        <f>IF(G123="",0,VLOOKUP(G123,dbt!$F$6:$G$15,2,FALSE))</f>
        <v>0</v>
      </c>
      <c r="U123" s="69">
        <f>IF(F123="",0,INDEX(POINT!$E$8:$N$12,main!R123,main!S123))</f>
        <v>0</v>
      </c>
      <c r="V123" s="70">
        <f>IF(G123=0,0,INDEX(POINT!$E$18:$N$22,main!R123,main!T123))</f>
        <v>0</v>
      </c>
      <c r="W123" s="71">
        <f>IF(M123="",0,M123*POINT!$D$27)</f>
        <v>0</v>
      </c>
      <c r="X123" s="71">
        <f t="shared" si="30"/>
        <v>0</v>
      </c>
      <c r="Y123" s="26"/>
      <c r="Z123" s="27"/>
      <c r="AA123" s="42">
        <f t="shared" si="31"/>
        <v>0</v>
      </c>
      <c r="AB123" s="7">
        <f t="shared" si="32"/>
        <v>0</v>
      </c>
      <c r="AC123" s="7">
        <f aca="true" t="shared" si="44" ref="AC123:AC161">IF(AB123&lt;0,ROUNDUP(AB123*$AC$12*-1,0),0)</f>
        <v>0</v>
      </c>
      <c r="AD123" s="8"/>
      <c r="AE123" s="7">
        <f t="shared" si="33"/>
        <v>0</v>
      </c>
      <c r="AF123" s="44">
        <f t="shared" si="34"/>
        <v>0</v>
      </c>
      <c r="AG123" s="8"/>
      <c r="AH123" s="8"/>
      <c r="AI123" s="8"/>
      <c r="AJ123" s="28"/>
      <c r="AU123" s="1">
        <f t="shared" si="35"/>
        <v>0</v>
      </c>
      <c r="AV123" s="1">
        <f t="shared" si="36"/>
        <v>-100000</v>
      </c>
      <c r="AW123" s="1">
        <f t="shared" si="37"/>
        <v>-100000</v>
      </c>
      <c r="AX123" s="1">
        <f t="shared" si="38"/>
        <v>0</v>
      </c>
      <c r="AY123" s="1">
        <f t="shared" si="39"/>
        <v>-100000</v>
      </c>
      <c r="AZ123" s="1">
        <f t="shared" si="43"/>
        <v>-100000</v>
      </c>
      <c r="BA123" s="1">
        <f t="shared" si="43"/>
        <v>-100000</v>
      </c>
      <c r="BB123" s="1">
        <f t="shared" si="43"/>
        <v>-100000</v>
      </c>
      <c r="BC123" s="1">
        <f t="shared" si="43"/>
        <v>-100000</v>
      </c>
      <c r="BD123" s="1">
        <f t="shared" si="43"/>
        <v>-100000</v>
      </c>
      <c r="BE123" s="1">
        <f t="shared" si="43"/>
        <v>-100000</v>
      </c>
      <c r="BF123" s="1">
        <f t="shared" si="43"/>
        <v>-100000</v>
      </c>
      <c r="BG123" s="1">
        <f t="shared" si="43"/>
        <v>-100000</v>
      </c>
      <c r="BH123" s="1">
        <f t="shared" si="43"/>
        <v>-100000</v>
      </c>
    </row>
    <row r="124" spans="2:60" ht="13.5">
      <c r="B124" s="210"/>
      <c r="C124" s="21"/>
      <c r="D124" s="36"/>
      <c r="E124" s="21"/>
      <c r="F124" s="36"/>
      <c r="G124" s="21"/>
      <c r="H124" s="36"/>
      <c r="I124" s="46"/>
      <c r="J124" s="46"/>
      <c r="K124" s="22">
        <f t="shared" si="26"/>
      </c>
      <c r="L124" s="23">
        <f t="shared" si="27"/>
      </c>
      <c r="M124" s="22">
        <f t="shared" si="28"/>
      </c>
      <c r="N124" s="24">
        <f t="shared" si="29"/>
      </c>
      <c r="O124" s="221"/>
      <c r="P124" s="25"/>
      <c r="Q124" s="38"/>
      <c r="R124" s="8">
        <f>IF(Q124="",0,VLOOKUP(Q124,dbt!$B$6:$C$10,2,FALSE))</f>
        <v>0</v>
      </c>
      <c r="S124" s="8">
        <f>IF(F124="",0,VLOOKUP(F124,dbt!$D$6:$E$15,2,FALSE))</f>
        <v>0</v>
      </c>
      <c r="T124" s="22">
        <f>IF(G124="",0,VLOOKUP(G124,dbt!$F$6:$G$15,2,FALSE))</f>
        <v>0</v>
      </c>
      <c r="U124" s="69">
        <f>IF(F124="",0,INDEX(POINT!$E$8:$N$12,main!R124,main!S124))</f>
        <v>0</v>
      </c>
      <c r="V124" s="70">
        <f>IF(G124=0,0,INDEX(POINT!$E$18:$N$22,main!R124,main!T124))</f>
        <v>0</v>
      </c>
      <c r="W124" s="71">
        <f>IF(M124="",0,M124*POINT!$D$27)</f>
        <v>0</v>
      </c>
      <c r="X124" s="71">
        <f t="shared" si="30"/>
        <v>0</v>
      </c>
      <c r="Y124" s="26"/>
      <c r="Z124" s="27"/>
      <c r="AA124" s="42">
        <f t="shared" si="31"/>
        <v>0</v>
      </c>
      <c r="AB124" s="7">
        <f t="shared" si="32"/>
        <v>0</v>
      </c>
      <c r="AC124" s="7">
        <f t="shared" si="44"/>
        <v>0</v>
      </c>
      <c r="AD124" s="8"/>
      <c r="AE124" s="7">
        <f t="shared" si="33"/>
        <v>0</v>
      </c>
      <c r="AF124" s="44">
        <f t="shared" si="34"/>
        <v>0</v>
      </c>
      <c r="AG124" s="8"/>
      <c r="AH124" s="8"/>
      <c r="AI124" s="8"/>
      <c r="AJ124" s="28"/>
      <c r="AU124" s="1">
        <f t="shared" si="35"/>
        <v>0</v>
      </c>
      <c r="AV124" s="1">
        <f t="shared" si="36"/>
        <v>-100000</v>
      </c>
      <c r="AW124" s="1">
        <f t="shared" si="37"/>
        <v>-100000</v>
      </c>
      <c r="AX124" s="1">
        <f t="shared" si="38"/>
        <v>0</v>
      </c>
      <c r="AY124" s="1">
        <f t="shared" si="39"/>
        <v>-100000</v>
      </c>
      <c r="AZ124" s="1">
        <f t="shared" si="43"/>
        <v>-100000</v>
      </c>
      <c r="BA124" s="1">
        <f t="shared" si="43"/>
        <v>-100000</v>
      </c>
      <c r="BB124" s="1">
        <f t="shared" si="43"/>
        <v>-100000</v>
      </c>
      <c r="BC124" s="1">
        <f t="shared" si="43"/>
        <v>-100000</v>
      </c>
      <c r="BD124" s="1">
        <f t="shared" si="43"/>
        <v>-100000</v>
      </c>
      <c r="BE124" s="1">
        <f t="shared" si="43"/>
        <v>-100000</v>
      </c>
      <c r="BF124" s="1">
        <f t="shared" si="43"/>
        <v>-100000</v>
      </c>
      <c r="BG124" s="1">
        <f t="shared" si="43"/>
        <v>-100000</v>
      </c>
      <c r="BH124" s="1">
        <f t="shared" si="43"/>
        <v>-100000</v>
      </c>
    </row>
    <row r="125" spans="2:60" ht="13.5">
      <c r="B125" s="210"/>
      <c r="C125" s="21"/>
      <c r="D125" s="36"/>
      <c r="E125" s="21"/>
      <c r="F125" s="36"/>
      <c r="G125" s="21"/>
      <c r="H125" s="36"/>
      <c r="I125" s="46"/>
      <c r="J125" s="46"/>
      <c r="K125" s="22">
        <f t="shared" si="26"/>
      </c>
      <c r="L125" s="23">
        <f t="shared" si="27"/>
      </c>
      <c r="M125" s="22">
        <f t="shared" si="28"/>
      </c>
      <c r="N125" s="24">
        <f t="shared" si="29"/>
      </c>
      <c r="O125" s="221"/>
      <c r="P125" s="25"/>
      <c r="Q125" s="38"/>
      <c r="R125" s="8">
        <f>IF(Q125="",0,VLOOKUP(Q125,dbt!$B$6:$C$10,2,FALSE))</f>
        <v>0</v>
      </c>
      <c r="S125" s="8">
        <f>IF(F125="",0,VLOOKUP(F125,dbt!$D$6:$E$15,2,FALSE))</f>
        <v>0</v>
      </c>
      <c r="T125" s="22">
        <f>IF(G125="",0,VLOOKUP(G125,dbt!$F$6:$G$15,2,FALSE))</f>
        <v>0</v>
      </c>
      <c r="U125" s="69">
        <f>IF(F125="",0,INDEX(POINT!$E$8:$N$12,main!R125,main!S125))</f>
        <v>0</v>
      </c>
      <c r="V125" s="70">
        <f>IF(G125=0,0,INDEX(POINT!$E$18:$N$22,main!R125,main!T125))</f>
        <v>0</v>
      </c>
      <c r="W125" s="71">
        <f>IF(M125="",0,M125*POINT!$D$27)</f>
        <v>0</v>
      </c>
      <c r="X125" s="71">
        <f t="shared" si="30"/>
        <v>0</v>
      </c>
      <c r="Y125" s="26"/>
      <c r="Z125" s="27"/>
      <c r="AA125" s="42">
        <f t="shared" si="31"/>
        <v>0</v>
      </c>
      <c r="AB125" s="7">
        <f t="shared" si="32"/>
        <v>0</v>
      </c>
      <c r="AC125" s="7">
        <f t="shared" si="44"/>
        <v>0</v>
      </c>
      <c r="AD125" s="8"/>
      <c r="AE125" s="7">
        <f t="shared" si="33"/>
        <v>0</v>
      </c>
      <c r="AF125" s="44">
        <f t="shared" si="34"/>
        <v>0</v>
      </c>
      <c r="AG125" s="8"/>
      <c r="AH125" s="8"/>
      <c r="AI125" s="8"/>
      <c r="AJ125" s="28"/>
      <c r="AU125" s="1">
        <f t="shared" si="35"/>
        <v>0</v>
      </c>
      <c r="AV125" s="1">
        <f t="shared" si="36"/>
        <v>-100000</v>
      </c>
      <c r="AW125" s="1">
        <f t="shared" si="37"/>
        <v>-100000</v>
      </c>
      <c r="AX125" s="1">
        <f t="shared" si="38"/>
        <v>0</v>
      </c>
      <c r="AY125" s="1">
        <f t="shared" si="39"/>
        <v>-100000</v>
      </c>
      <c r="AZ125" s="1">
        <f t="shared" si="43"/>
        <v>-100000</v>
      </c>
      <c r="BA125" s="1">
        <f t="shared" si="43"/>
        <v>-100000</v>
      </c>
      <c r="BB125" s="1">
        <f t="shared" si="43"/>
        <v>-100000</v>
      </c>
      <c r="BC125" s="1">
        <f t="shared" si="43"/>
        <v>-100000</v>
      </c>
      <c r="BD125" s="1">
        <f t="shared" si="43"/>
        <v>-100000</v>
      </c>
      <c r="BE125" s="1">
        <f t="shared" si="43"/>
        <v>-100000</v>
      </c>
      <c r="BF125" s="1">
        <f t="shared" si="43"/>
        <v>-100000</v>
      </c>
      <c r="BG125" s="1">
        <f t="shared" si="43"/>
        <v>-100000</v>
      </c>
      <c r="BH125" s="1">
        <f t="shared" si="43"/>
        <v>-100000</v>
      </c>
    </row>
    <row r="126" spans="2:60" ht="13.5">
      <c r="B126" s="210"/>
      <c r="C126" s="21"/>
      <c r="D126" s="36"/>
      <c r="E126" s="21"/>
      <c r="F126" s="36"/>
      <c r="G126" s="21"/>
      <c r="H126" s="36"/>
      <c r="I126" s="46"/>
      <c r="J126" s="46"/>
      <c r="K126" s="22">
        <f t="shared" si="26"/>
      </c>
      <c r="L126" s="23">
        <f t="shared" si="27"/>
      </c>
      <c r="M126" s="22">
        <f t="shared" si="28"/>
      </c>
      <c r="N126" s="24">
        <f t="shared" si="29"/>
      </c>
      <c r="O126" s="221"/>
      <c r="P126" s="25"/>
      <c r="Q126" s="38"/>
      <c r="R126" s="8">
        <f>IF(Q126="",0,VLOOKUP(Q126,dbt!$B$6:$C$10,2,FALSE))</f>
        <v>0</v>
      </c>
      <c r="S126" s="8">
        <f>IF(F126="",0,VLOOKUP(F126,dbt!$D$6:$E$15,2,FALSE))</f>
        <v>0</v>
      </c>
      <c r="T126" s="22">
        <f>IF(G126="",0,VLOOKUP(G126,dbt!$F$6:$G$15,2,FALSE))</f>
        <v>0</v>
      </c>
      <c r="U126" s="69">
        <f>IF(F126="",0,INDEX(POINT!$E$8:$N$12,main!R126,main!S126))</f>
        <v>0</v>
      </c>
      <c r="V126" s="70">
        <f>IF(G126=0,0,INDEX(POINT!$E$18:$N$22,main!R126,main!T126))</f>
        <v>0</v>
      </c>
      <c r="W126" s="71">
        <f>IF(M126="",0,M126*POINT!$D$27)</f>
        <v>0</v>
      </c>
      <c r="X126" s="71">
        <f t="shared" si="30"/>
        <v>0</v>
      </c>
      <c r="Y126" s="26"/>
      <c r="Z126" s="27"/>
      <c r="AA126" s="42">
        <f t="shared" si="31"/>
        <v>0</v>
      </c>
      <c r="AB126" s="7">
        <f t="shared" si="32"/>
        <v>0</v>
      </c>
      <c r="AC126" s="7">
        <f t="shared" si="44"/>
        <v>0</v>
      </c>
      <c r="AD126" s="8"/>
      <c r="AE126" s="7">
        <f t="shared" si="33"/>
        <v>0</v>
      </c>
      <c r="AF126" s="44">
        <f t="shared" si="34"/>
        <v>0</v>
      </c>
      <c r="AG126" s="8"/>
      <c r="AH126" s="8"/>
      <c r="AI126" s="8"/>
      <c r="AJ126" s="28"/>
      <c r="AU126" s="1">
        <f t="shared" si="35"/>
        <v>0</v>
      </c>
      <c r="AV126" s="1">
        <f t="shared" si="36"/>
        <v>-100000</v>
      </c>
      <c r="AW126" s="1">
        <f t="shared" si="37"/>
        <v>-100000</v>
      </c>
      <c r="AX126" s="1">
        <f t="shared" si="38"/>
        <v>0</v>
      </c>
      <c r="AY126" s="1">
        <f t="shared" si="39"/>
        <v>-100000</v>
      </c>
      <c r="AZ126" s="1">
        <f t="shared" si="43"/>
        <v>-100000</v>
      </c>
      <c r="BA126" s="1">
        <f t="shared" si="43"/>
        <v>-100000</v>
      </c>
      <c r="BB126" s="1">
        <f t="shared" si="43"/>
        <v>-100000</v>
      </c>
      <c r="BC126" s="1">
        <f t="shared" si="43"/>
        <v>-100000</v>
      </c>
      <c r="BD126" s="1">
        <f t="shared" si="43"/>
        <v>-100000</v>
      </c>
      <c r="BE126" s="1">
        <f t="shared" si="43"/>
        <v>-100000</v>
      </c>
      <c r="BF126" s="1">
        <f t="shared" si="43"/>
        <v>-100000</v>
      </c>
      <c r="BG126" s="1">
        <f t="shared" si="43"/>
        <v>-100000</v>
      </c>
      <c r="BH126" s="1">
        <f t="shared" si="43"/>
        <v>-100000</v>
      </c>
    </row>
    <row r="127" spans="2:60" ht="13.5">
      <c r="B127" s="210"/>
      <c r="C127" s="21"/>
      <c r="D127" s="36"/>
      <c r="E127" s="21"/>
      <c r="F127" s="36"/>
      <c r="G127" s="21"/>
      <c r="H127" s="36"/>
      <c r="I127" s="46"/>
      <c r="J127" s="46"/>
      <c r="K127" s="22">
        <f t="shared" si="26"/>
      </c>
      <c r="L127" s="23">
        <f t="shared" si="27"/>
      </c>
      <c r="M127" s="22">
        <f t="shared" si="28"/>
      </c>
      <c r="N127" s="24">
        <f t="shared" si="29"/>
      </c>
      <c r="O127" s="221"/>
      <c r="P127" s="25"/>
      <c r="Q127" s="38"/>
      <c r="R127" s="8">
        <f>IF(Q127="",0,VLOOKUP(Q127,dbt!$B$6:$C$10,2,FALSE))</f>
        <v>0</v>
      </c>
      <c r="S127" s="8">
        <f>IF(F127="",0,VLOOKUP(F127,dbt!$D$6:$E$15,2,FALSE))</f>
        <v>0</v>
      </c>
      <c r="T127" s="22">
        <f>IF(G127="",0,VLOOKUP(G127,dbt!$F$6:$G$15,2,FALSE))</f>
        <v>0</v>
      </c>
      <c r="U127" s="69">
        <f>IF(F127="",0,INDEX(POINT!$E$8:$N$12,main!R127,main!S127))</f>
        <v>0</v>
      </c>
      <c r="V127" s="70">
        <f>IF(G127=0,0,INDEX(POINT!$E$18:$N$22,main!R127,main!T127))</f>
        <v>0</v>
      </c>
      <c r="W127" s="71">
        <f>IF(M127="",0,M127*POINT!$D$27)</f>
        <v>0</v>
      </c>
      <c r="X127" s="71">
        <f t="shared" si="30"/>
        <v>0</v>
      </c>
      <c r="Y127" s="26"/>
      <c r="Z127" s="27"/>
      <c r="AA127" s="42">
        <f t="shared" si="31"/>
        <v>0</v>
      </c>
      <c r="AB127" s="7">
        <f t="shared" si="32"/>
        <v>0</v>
      </c>
      <c r="AC127" s="7">
        <f t="shared" si="44"/>
        <v>0</v>
      </c>
      <c r="AD127" s="8"/>
      <c r="AE127" s="7">
        <f t="shared" si="33"/>
        <v>0</v>
      </c>
      <c r="AF127" s="44">
        <f t="shared" si="34"/>
        <v>0</v>
      </c>
      <c r="AG127" s="8"/>
      <c r="AH127" s="8"/>
      <c r="AI127" s="8"/>
      <c r="AJ127" s="28"/>
      <c r="AU127" s="1">
        <f t="shared" si="35"/>
        <v>0</v>
      </c>
      <c r="AV127" s="1">
        <f t="shared" si="36"/>
        <v>-100000</v>
      </c>
      <c r="AW127" s="1">
        <f t="shared" si="37"/>
        <v>-100000</v>
      </c>
      <c r="AX127" s="1">
        <f t="shared" si="38"/>
        <v>0</v>
      </c>
      <c r="AY127" s="1">
        <f t="shared" si="39"/>
        <v>-100000</v>
      </c>
      <c r="AZ127" s="1">
        <f t="shared" si="43"/>
        <v>-100000</v>
      </c>
      <c r="BA127" s="1">
        <f t="shared" si="43"/>
        <v>-100000</v>
      </c>
      <c r="BB127" s="1">
        <f t="shared" si="43"/>
        <v>-100000</v>
      </c>
      <c r="BC127" s="1">
        <f t="shared" si="43"/>
        <v>-100000</v>
      </c>
      <c r="BD127" s="1">
        <f t="shared" si="43"/>
        <v>-100000</v>
      </c>
      <c r="BE127" s="1">
        <f t="shared" si="43"/>
        <v>-100000</v>
      </c>
      <c r="BF127" s="1">
        <f t="shared" si="43"/>
        <v>-100000</v>
      </c>
      <c r="BG127" s="1">
        <f t="shared" si="43"/>
        <v>-100000</v>
      </c>
      <c r="BH127" s="1">
        <f t="shared" si="43"/>
        <v>-100000</v>
      </c>
    </row>
    <row r="128" spans="2:60" ht="13.5">
      <c r="B128" s="210"/>
      <c r="C128" s="21"/>
      <c r="D128" s="36"/>
      <c r="E128" s="21"/>
      <c r="F128" s="36"/>
      <c r="G128" s="21"/>
      <c r="H128" s="36"/>
      <c r="I128" s="46"/>
      <c r="J128" s="46"/>
      <c r="K128" s="22">
        <f t="shared" si="26"/>
      </c>
      <c r="L128" s="23">
        <f t="shared" si="27"/>
      </c>
      <c r="M128" s="22">
        <f t="shared" si="28"/>
      </c>
      <c r="N128" s="24">
        <f t="shared" si="29"/>
      </c>
      <c r="O128" s="221"/>
      <c r="P128" s="25"/>
      <c r="Q128" s="38"/>
      <c r="R128" s="8">
        <f>IF(Q128="",0,VLOOKUP(Q128,dbt!$B$6:$C$10,2,FALSE))</f>
        <v>0</v>
      </c>
      <c r="S128" s="8">
        <f>IF(F128="",0,VLOOKUP(F128,dbt!$D$6:$E$15,2,FALSE))</f>
        <v>0</v>
      </c>
      <c r="T128" s="22">
        <f>IF(G128="",0,VLOOKUP(G128,dbt!$F$6:$G$15,2,FALSE))</f>
        <v>0</v>
      </c>
      <c r="U128" s="69">
        <f>IF(F128="",0,INDEX(POINT!$E$8:$N$12,main!R128,main!S128))</f>
        <v>0</v>
      </c>
      <c r="V128" s="70">
        <f>IF(G128=0,0,INDEX(POINT!$E$18:$N$22,main!R128,main!T128))</f>
        <v>0</v>
      </c>
      <c r="W128" s="71">
        <f>IF(M128="",0,M128*POINT!$D$27)</f>
        <v>0</v>
      </c>
      <c r="X128" s="71">
        <f t="shared" si="30"/>
        <v>0</v>
      </c>
      <c r="Y128" s="26"/>
      <c r="Z128" s="27"/>
      <c r="AA128" s="42">
        <f t="shared" si="31"/>
        <v>0</v>
      </c>
      <c r="AB128" s="7">
        <f t="shared" si="32"/>
        <v>0</v>
      </c>
      <c r="AC128" s="7">
        <f t="shared" si="44"/>
        <v>0</v>
      </c>
      <c r="AD128" s="8"/>
      <c r="AE128" s="7">
        <f t="shared" si="33"/>
        <v>0</v>
      </c>
      <c r="AF128" s="44">
        <f t="shared" si="34"/>
        <v>0</v>
      </c>
      <c r="AG128" s="8"/>
      <c r="AH128" s="8"/>
      <c r="AI128" s="8"/>
      <c r="AJ128" s="28"/>
      <c r="AU128" s="1">
        <f t="shared" si="35"/>
        <v>0</v>
      </c>
      <c r="AV128" s="1">
        <f t="shared" si="36"/>
        <v>-100000</v>
      </c>
      <c r="AW128" s="1">
        <f t="shared" si="37"/>
        <v>-100000</v>
      </c>
      <c r="AX128" s="1">
        <f t="shared" si="38"/>
        <v>0</v>
      </c>
      <c r="AY128" s="1">
        <f t="shared" si="39"/>
        <v>-100000</v>
      </c>
      <c r="AZ128" s="1">
        <f t="shared" si="43"/>
        <v>-100000</v>
      </c>
      <c r="BA128" s="1">
        <f t="shared" si="43"/>
        <v>-100000</v>
      </c>
      <c r="BB128" s="1">
        <f t="shared" si="43"/>
        <v>-100000</v>
      </c>
      <c r="BC128" s="1">
        <f t="shared" si="43"/>
        <v>-100000</v>
      </c>
      <c r="BD128" s="1">
        <f t="shared" si="43"/>
        <v>-100000</v>
      </c>
      <c r="BE128" s="1">
        <f t="shared" si="43"/>
        <v>-100000</v>
      </c>
      <c r="BF128" s="1">
        <f t="shared" si="43"/>
        <v>-100000</v>
      </c>
      <c r="BG128" s="1">
        <f t="shared" si="43"/>
        <v>-100000</v>
      </c>
      <c r="BH128" s="1">
        <f t="shared" si="43"/>
        <v>-100000</v>
      </c>
    </row>
    <row r="129" spans="2:60" ht="13.5">
      <c r="B129" s="210"/>
      <c r="C129" s="21"/>
      <c r="D129" s="36"/>
      <c r="E129" s="21"/>
      <c r="F129" s="36"/>
      <c r="G129" s="21"/>
      <c r="H129" s="36"/>
      <c r="I129" s="46"/>
      <c r="J129" s="46"/>
      <c r="K129" s="22">
        <f t="shared" si="26"/>
      </c>
      <c r="L129" s="23">
        <f t="shared" si="27"/>
      </c>
      <c r="M129" s="22">
        <f t="shared" si="28"/>
      </c>
      <c r="N129" s="24">
        <f t="shared" si="29"/>
      </c>
      <c r="O129" s="221"/>
      <c r="P129" s="25"/>
      <c r="Q129" s="38"/>
      <c r="R129" s="8">
        <f>IF(Q129="",0,VLOOKUP(Q129,dbt!$B$6:$C$10,2,FALSE))</f>
        <v>0</v>
      </c>
      <c r="S129" s="8">
        <f>IF(F129="",0,VLOOKUP(F129,dbt!$D$6:$E$15,2,FALSE))</f>
        <v>0</v>
      </c>
      <c r="T129" s="22">
        <f>IF(G129="",0,VLOOKUP(G129,dbt!$F$6:$G$15,2,FALSE))</f>
        <v>0</v>
      </c>
      <c r="U129" s="69">
        <f>IF(F129="",0,INDEX(POINT!$E$8:$N$12,main!R129,main!S129))</f>
        <v>0</v>
      </c>
      <c r="V129" s="70">
        <f>IF(G129=0,0,INDEX(POINT!$E$18:$N$22,main!R129,main!T129))</f>
        <v>0</v>
      </c>
      <c r="W129" s="71">
        <f>IF(M129="",0,M129*POINT!$D$27)</f>
        <v>0</v>
      </c>
      <c r="X129" s="71">
        <f t="shared" si="30"/>
        <v>0</v>
      </c>
      <c r="Y129" s="26"/>
      <c r="Z129" s="27"/>
      <c r="AA129" s="42">
        <f t="shared" si="31"/>
        <v>0</v>
      </c>
      <c r="AB129" s="7">
        <f t="shared" si="32"/>
        <v>0</v>
      </c>
      <c r="AC129" s="7">
        <f t="shared" si="44"/>
        <v>0</v>
      </c>
      <c r="AD129" s="8"/>
      <c r="AE129" s="7">
        <f t="shared" si="33"/>
        <v>0</v>
      </c>
      <c r="AF129" s="44">
        <f t="shared" si="34"/>
        <v>0</v>
      </c>
      <c r="AG129" s="8"/>
      <c r="AH129" s="8"/>
      <c r="AI129" s="8"/>
      <c r="AJ129" s="28"/>
      <c r="AU129" s="1">
        <f t="shared" si="35"/>
        <v>0</v>
      </c>
      <c r="AV129" s="1">
        <f t="shared" si="36"/>
        <v>-100000</v>
      </c>
      <c r="AW129" s="1">
        <f t="shared" si="37"/>
        <v>-100000</v>
      </c>
      <c r="AX129" s="1">
        <f t="shared" si="38"/>
        <v>0</v>
      </c>
      <c r="AY129" s="1">
        <f t="shared" si="39"/>
        <v>-100000</v>
      </c>
      <c r="AZ129" s="1">
        <f t="shared" si="43"/>
        <v>-100000</v>
      </c>
      <c r="BA129" s="1">
        <f t="shared" si="43"/>
        <v>-100000</v>
      </c>
      <c r="BB129" s="1">
        <f t="shared" si="43"/>
        <v>-100000</v>
      </c>
      <c r="BC129" s="1">
        <f t="shared" si="43"/>
        <v>-100000</v>
      </c>
      <c r="BD129" s="1">
        <f t="shared" si="43"/>
        <v>-100000</v>
      </c>
      <c r="BE129" s="1">
        <f t="shared" si="43"/>
        <v>-100000</v>
      </c>
      <c r="BF129" s="1">
        <f t="shared" si="43"/>
        <v>-100000</v>
      </c>
      <c r="BG129" s="1">
        <f t="shared" si="43"/>
        <v>-100000</v>
      </c>
      <c r="BH129" s="1">
        <f t="shared" si="43"/>
        <v>-100000</v>
      </c>
    </row>
    <row r="130" spans="2:60" ht="13.5">
      <c r="B130" s="210"/>
      <c r="C130" s="21"/>
      <c r="D130" s="36"/>
      <c r="E130" s="21"/>
      <c r="F130" s="36"/>
      <c r="G130" s="21"/>
      <c r="H130" s="36"/>
      <c r="I130" s="46"/>
      <c r="J130" s="46"/>
      <c r="K130" s="22">
        <f t="shared" si="26"/>
      </c>
      <c r="L130" s="23">
        <f t="shared" si="27"/>
      </c>
      <c r="M130" s="22">
        <f t="shared" si="28"/>
      </c>
      <c r="N130" s="24">
        <f t="shared" si="29"/>
      </c>
      <c r="O130" s="221"/>
      <c r="P130" s="25"/>
      <c r="Q130" s="38"/>
      <c r="R130" s="8">
        <f>IF(Q130="",0,VLOOKUP(Q130,dbt!$B$6:$C$10,2,FALSE))</f>
        <v>0</v>
      </c>
      <c r="S130" s="8">
        <f>IF(F130="",0,VLOOKUP(F130,dbt!$D$6:$E$15,2,FALSE))</f>
        <v>0</v>
      </c>
      <c r="T130" s="22">
        <f>IF(G130="",0,VLOOKUP(G130,dbt!$F$6:$G$15,2,FALSE))</f>
        <v>0</v>
      </c>
      <c r="U130" s="69">
        <f>IF(F130="",0,INDEX(POINT!$E$8:$N$12,main!R130,main!S130))</f>
        <v>0</v>
      </c>
      <c r="V130" s="70">
        <f>IF(G130=0,0,INDEX(POINT!$E$18:$N$22,main!R130,main!T130))</f>
        <v>0</v>
      </c>
      <c r="W130" s="71">
        <f>IF(M130="",0,M130*POINT!$D$27)</f>
        <v>0</v>
      </c>
      <c r="X130" s="71">
        <f t="shared" si="30"/>
        <v>0</v>
      </c>
      <c r="Y130" s="26"/>
      <c r="Z130" s="27"/>
      <c r="AA130" s="42">
        <f t="shared" si="31"/>
        <v>0</v>
      </c>
      <c r="AB130" s="7">
        <f t="shared" si="32"/>
        <v>0</v>
      </c>
      <c r="AC130" s="7">
        <f t="shared" si="44"/>
        <v>0</v>
      </c>
      <c r="AD130" s="8"/>
      <c r="AE130" s="7">
        <f t="shared" si="33"/>
        <v>0</v>
      </c>
      <c r="AF130" s="44">
        <f t="shared" si="34"/>
        <v>0</v>
      </c>
      <c r="AG130" s="8"/>
      <c r="AH130" s="8"/>
      <c r="AI130" s="8"/>
      <c r="AJ130" s="28"/>
      <c r="AU130" s="1">
        <f t="shared" si="35"/>
        <v>0</v>
      </c>
      <c r="AV130" s="1">
        <f t="shared" si="36"/>
        <v>-100000</v>
      </c>
      <c r="AW130" s="1">
        <f t="shared" si="37"/>
        <v>-100000</v>
      </c>
      <c r="AX130" s="1">
        <f t="shared" si="38"/>
        <v>0</v>
      </c>
      <c r="AY130" s="1">
        <f t="shared" si="39"/>
        <v>-100000</v>
      </c>
      <c r="AZ130" s="1">
        <f t="shared" si="43"/>
        <v>-100000</v>
      </c>
      <c r="BA130" s="1">
        <f t="shared" si="43"/>
        <v>-100000</v>
      </c>
      <c r="BB130" s="1">
        <f t="shared" si="43"/>
        <v>-100000</v>
      </c>
      <c r="BC130" s="1">
        <f t="shared" si="43"/>
        <v>-100000</v>
      </c>
      <c r="BD130" s="1">
        <f t="shared" si="43"/>
        <v>-100000</v>
      </c>
      <c r="BE130" s="1">
        <f t="shared" si="43"/>
        <v>-100000</v>
      </c>
      <c r="BF130" s="1">
        <f t="shared" si="43"/>
        <v>-100000</v>
      </c>
      <c r="BG130" s="1">
        <f t="shared" si="43"/>
        <v>-100000</v>
      </c>
      <c r="BH130" s="1">
        <f t="shared" si="43"/>
        <v>-100000</v>
      </c>
    </row>
    <row r="131" spans="2:60" ht="13.5">
      <c r="B131" s="210"/>
      <c r="C131" s="21"/>
      <c r="D131" s="36"/>
      <c r="E131" s="21"/>
      <c r="F131" s="36"/>
      <c r="G131" s="21"/>
      <c r="H131" s="36"/>
      <c r="I131" s="46"/>
      <c r="J131" s="46"/>
      <c r="K131" s="22">
        <f t="shared" si="26"/>
      </c>
      <c r="L131" s="23">
        <f t="shared" si="27"/>
      </c>
      <c r="M131" s="22">
        <f t="shared" si="28"/>
      </c>
      <c r="N131" s="24">
        <f t="shared" si="29"/>
      </c>
      <c r="O131" s="221"/>
      <c r="P131" s="25"/>
      <c r="Q131" s="38"/>
      <c r="R131" s="8">
        <f>IF(Q131="",0,VLOOKUP(Q131,dbt!$B$6:$C$10,2,FALSE))</f>
        <v>0</v>
      </c>
      <c r="S131" s="8">
        <f>IF(F131="",0,VLOOKUP(F131,dbt!$D$6:$E$15,2,FALSE))</f>
        <v>0</v>
      </c>
      <c r="T131" s="22">
        <f>IF(G131="",0,VLOOKUP(G131,dbt!$F$6:$G$15,2,FALSE))</f>
        <v>0</v>
      </c>
      <c r="U131" s="69">
        <f>IF(F131="",0,INDEX(POINT!$E$8:$N$12,main!R131,main!S131))</f>
        <v>0</v>
      </c>
      <c r="V131" s="70">
        <f>IF(G131=0,0,INDEX(POINT!$E$18:$N$22,main!R131,main!T131))</f>
        <v>0</v>
      </c>
      <c r="W131" s="71">
        <f>IF(M131="",0,M131*POINT!$D$27)</f>
        <v>0</v>
      </c>
      <c r="X131" s="71">
        <f t="shared" si="30"/>
        <v>0</v>
      </c>
      <c r="Y131" s="26"/>
      <c r="Z131" s="27"/>
      <c r="AA131" s="42">
        <f t="shared" si="31"/>
        <v>0</v>
      </c>
      <c r="AB131" s="7">
        <f t="shared" si="32"/>
        <v>0</v>
      </c>
      <c r="AC131" s="7">
        <f t="shared" si="44"/>
        <v>0</v>
      </c>
      <c r="AD131" s="8"/>
      <c r="AE131" s="7">
        <f t="shared" si="33"/>
        <v>0</v>
      </c>
      <c r="AF131" s="44">
        <f t="shared" si="34"/>
        <v>0</v>
      </c>
      <c r="AG131" s="8"/>
      <c r="AH131" s="8"/>
      <c r="AI131" s="8"/>
      <c r="AJ131" s="28"/>
      <c r="AU131" s="1">
        <f t="shared" si="35"/>
        <v>0</v>
      </c>
      <c r="AV131" s="1">
        <f t="shared" si="36"/>
        <v>-100000</v>
      </c>
      <c r="AW131" s="1">
        <f t="shared" si="37"/>
        <v>-100000</v>
      </c>
      <c r="AX131" s="1">
        <f t="shared" si="38"/>
        <v>0</v>
      </c>
      <c r="AY131" s="1">
        <f t="shared" si="39"/>
        <v>-100000</v>
      </c>
      <c r="AZ131" s="1">
        <f t="shared" si="43"/>
        <v>-100000</v>
      </c>
      <c r="BA131" s="1">
        <f t="shared" si="43"/>
        <v>-100000</v>
      </c>
      <c r="BB131" s="1">
        <f t="shared" si="43"/>
        <v>-100000</v>
      </c>
      <c r="BC131" s="1">
        <f t="shared" si="43"/>
        <v>-100000</v>
      </c>
      <c r="BD131" s="1">
        <f t="shared" si="43"/>
        <v>-100000</v>
      </c>
      <c r="BE131" s="1">
        <f t="shared" si="43"/>
        <v>-100000</v>
      </c>
      <c r="BF131" s="1">
        <f t="shared" si="43"/>
        <v>-100000</v>
      </c>
      <c r="BG131" s="1">
        <f t="shared" si="43"/>
        <v>-100000</v>
      </c>
      <c r="BH131" s="1">
        <f t="shared" si="43"/>
        <v>-100000</v>
      </c>
    </row>
    <row r="132" spans="2:60" ht="13.5">
      <c r="B132" s="210"/>
      <c r="C132" s="21"/>
      <c r="D132" s="36"/>
      <c r="E132" s="21"/>
      <c r="F132" s="36"/>
      <c r="G132" s="21"/>
      <c r="H132" s="36"/>
      <c r="I132" s="46"/>
      <c r="J132" s="46"/>
      <c r="K132" s="22">
        <f t="shared" si="26"/>
      </c>
      <c r="L132" s="23">
        <f t="shared" si="27"/>
      </c>
      <c r="M132" s="22">
        <f t="shared" si="28"/>
      </c>
      <c r="N132" s="24">
        <f t="shared" si="29"/>
      </c>
      <c r="O132" s="221"/>
      <c r="P132" s="25"/>
      <c r="Q132" s="38"/>
      <c r="R132" s="8">
        <f>IF(Q132="",0,VLOOKUP(Q132,dbt!$B$6:$C$10,2,FALSE))</f>
        <v>0</v>
      </c>
      <c r="S132" s="8">
        <f>IF(F132="",0,VLOOKUP(F132,dbt!$D$6:$E$15,2,FALSE))</f>
        <v>0</v>
      </c>
      <c r="T132" s="22">
        <f>IF(G132="",0,VLOOKUP(G132,dbt!$F$6:$G$15,2,FALSE))</f>
        <v>0</v>
      </c>
      <c r="U132" s="69">
        <f>IF(F132="",0,INDEX(POINT!$E$8:$N$12,main!R132,main!S132))</f>
        <v>0</v>
      </c>
      <c r="V132" s="70">
        <f>IF(G132=0,0,INDEX(POINT!$E$18:$N$22,main!R132,main!T132))</f>
        <v>0</v>
      </c>
      <c r="W132" s="71">
        <f>IF(M132="",0,M132*POINT!$D$27)</f>
        <v>0</v>
      </c>
      <c r="X132" s="71">
        <f t="shared" si="30"/>
        <v>0</v>
      </c>
      <c r="Y132" s="26"/>
      <c r="Z132" s="27"/>
      <c r="AA132" s="42">
        <f t="shared" si="31"/>
        <v>0</v>
      </c>
      <c r="AB132" s="7">
        <f t="shared" si="32"/>
        <v>0</v>
      </c>
      <c r="AC132" s="7">
        <f t="shared" si="44"/>
        <v>0</v>
      </c>
      <c r="AD132" s="8"/>
      <c r="AE132" s="7">
        <f t="shared" si="33"/>
        <v>0</v>
      </c>
      <c r="AF132" s="44">
        <f t="shared" si="34"/>
        <v>0</v>
      </c>
      <c r="AG132" s="8"/>
      <c r="AH132" s="8"/>
      <c r="AI132" s="8"/>
      <c r="AJ132" s="28"/>
      <c r="AU132" s="1">
        <f t="shared" si="35"/>
        <v>0</v>
      </c>
      <c r="AV132" s="1">
        <f t="shared" si="36"/>
        <v>-100000</v>
      </c>
      <c r="AW132" s="1">
        <f t="shared" si="37"/>
        <v>-100000</v>
      </c>
      <c r="AX132" s="1">
        <f t="shared" si="38"/>
        <v>0</v>
      </c>
      <c r="AY132" s="1">
        <f t="shared" si="39"/>
        <v>-100000</v>
      </c>
      <c r="AZ132" s="1">
        <f t="shared" si="43"/>
        <v>-100000</v>
      </c>
      <c r="BA132" s="1">
        <f t="shared" si="43"/>
        <v>-100000</v>
      </c>
      <c r="BB132" s="1">
        <f t="shared" si="43"/>
        <v>-100000</v>
      </c>
      <c r="BC132" s="1">
        <f t="shared" si="43"/>
        <v>-100000</v>
      </c>
      <c r="BD132" s="1">
        <f t="shared" si="43"/>
        <v>-100000</v>
      </c>
      <c r="BE132" s="1">
        <f t="shared" si="43"/>
        <v>-100000</v>
      </c>
      <c r="BF132" s="1">
        <f t="shared" si="43"/>
        <v>-100000</v>
      </c>
      <c r="BG132" s="1">
        <f t="shared" si="43"/>
        <v>-100000</v>
      </c>
      <c r="BH132" s="1">
        <f t="shared" si="43"/>
        <v>-100000</v>
      </c>
    </row>
    <row r="133" spans="2:60" ht="13.5">
      <c r="B133" s="210"/>
      <c r="C133" s="21"/>
      <c r="D133" s="36"/>
      <c r="E133" s="21"/>
      <c r="F133" s="36"/>
      <c r="G133" s="21"/>
      <c r="H133" s="36"/>
      <c r="I133" s="46"/>
      <c r="J133" s="46"/>
      <c r="K133" s="22">
        <f t="shared" si="26"/>
      </c>
      <c r="L133" s="23">
        <f t="shared" si="27"/>
      </c>
      <c r="M133" s="22">
        <f t="shared" si="28"/>
      </c>
      <c r="N133" s="24">
        <f t="shared" si="29"/>
      </c>
      <c r="O133" s="221"/>
      <c r="P133" s="25"/>
      <c r="Q133" s="38"/>
      <c r="R133" s="8">
        <f>IF(Q133="",0,VLOOKUP(Q133,dbt!$B$6:$C$10,2,FALSE))</f>
        <v>0</v>
      </c>
      <c r="S133" s="8">
        <f>IF(F133="",0,VLOOKUP(F133,dbt!$D$6:$E$15,2,FALSE))</f>
        <v>0</v>
      </c>
      <c r="T133" s="22">
        <f>IF(G133="",0,VLOOKUP(G133,dbt!$F$6:$G$15,2,FALSE))</f>
        <v>0</v>
      </c>
      <c r="U133" s="69">
        <f>IF(F133="",0,INDEX(POINT!$E$8:$N$12,main!R133,main!S133))</f>
        <v>0</v>
      </c>
      <c r="V133" s="70">
        <f>IF(G133=0,0,INDEX(POINT!$E$18:$N$22,main!R133,main!T133))</f>
        <v>0</v>
      </c>
      <c r="W133" s="71">
        <f>IF(M133="",0,M133*POINT!$D$27)</f>
        <v>0</v>
      </c>
      <c r="X133" s="71">
        <f t="shared" si="30"/>
        <v>0</v>
      </c>
      <c r="Y133" s="26"/>
      <c r="Z133" s="27"/>
      <c r="AA133" s="42">
        <f t="shared" si="31"/>
        <v>0</v>
      </c>
      <c r="AB133" s="7">
        <f t="shared" si="32"/>
        <v>0</v>
      </c>
      <c r="AC133" s="7">
        <f t="shared" si="44"/>
        <v>0</v>
      </c>
      <c r="AD133" s="8"/>
      <c r="AE133" s="7">
        <f t="shared" si="33"/>
        <v>0</v>
      </c>
      <c r="AF133" s="44">
        <f t="shared" si="34"/>
        <v>0</v>
      </c>
      <c r="AG133" s="8"/>
      <c r="AH133" s="8"/>
      <c r="AI133" s="8"/>
      <c r="AJ133" s="28"/>
      <c r="AU133" s="1">
        <f t="shared" si="35"/>
        <v>0</v>
      </c>
      <c r="AV133" s="1">
        <f t="shared" si="36"/>
        <v>-100000</v>
      </c>
      <c r="AW133" s="1">
        <f t="shared" si="37"/>
        <v>-100000</v>
      </c>
      <c r="AX133" s="1">
        <f t="shared" si="38"/>
        <v>0</v>
      </c>
      <c r="AY133" s="1">
        <f t="shared" si="39"/>
        <v>-100000</v>
      </c>
      <c r="AZ133" s="1">
        <f t="shared" si="43"/>
        <v>-100000</v>
      </c>
      <c r="BA133" s="1">
        <f t="shared" si="43"/>
        <v>-100000</v>
      </c>
      <c r="BB133" s="1">
        <f t="shared" si="43"/>
        <v>-100000</v>
      </c>
      <c r="BC133" s="1">
        <f t="shared" si="43"/>
        <v>-100000</v>
      </c>
      <c r="BD133" s="1">
        <f t="shared" si="43"/>
        <v>-100000</v>
      </c>
      <c r="BE133" s="1">
        <f t="shared" si="43"/>
        <v>-100000</v>
      </c>
      <c r="BF133" s="1">
        <f t="shared" si="43"/>
        <v>-100000</v>
      </c>
      <c r="BG133" s="1">
        <f t="shared" si="43"/>
        <v>-100000</v>
      </c>
      <c r="BH133" s="1">
        <f t="shared" si="43"/>
        <v>-100000</v>
      </c>
    </row>
    <row r="134" spans="2:60" ht="13.5">
      <c r="B134" s="210"/>
      <c r="C134" s="21"/>
      <c r="D134" s="36"/>
      <c r="E134" s="21"/>
      <c r="F134" s="36"/>
      <c r="G134" s="21"/>
      <c r="H134" s="36"/>
      <c r="I134" s="46"/>
      <c r="J134" s="46"/>
      <c r="K134" s="22">
        <f t="shared" si="26"/>
      </c>
      <c r="L134" s="23">
        <f t="shared" si="27"/>
      </c>
      <c r="M134" s="22">
        <f t="shared" si="28"/>
      </c>
      <c r="N134" s="24">
        <f t="shared" si="29"/>
      </c>
      <c r="O134" s="221"/>
      <c r="P134" s="25"/>
      <c r="Q134" s="38"/>
      <c r="R134" s="8">
        <f>IF(Q134="",0,VLOOKUP(Q134,dbt!$B$6:$C$10,2,FALSE))</f>
        <v>0</v>
      </c>
      <c r="S134" s="8">
        <f>IF(F134="",0,VLOOKUP(F134,dbt!$D$6:$E$15,2,FALSE))</f>
        <v>0</v>
      </c>
      <c r="T134" s="22">
        <f>IF(G134="",0,VLOOKUP(G134,dbt!$F$6:$G$15,2,FALSE))</f>
        <v>0</v>
      </c>
      <c r="U134" s="69">
        <f>IF(F134="",0,INDEX(POINT!$E$8:$N$12,main!R134,main!S134))</f>
        <v>0</v>
      </c>
      <c r="V134" s="70">
        <f>IF(G134=0,0,INDEX(POINT!$E$18:$N$22,main!R134,main!T134))</f>
        <v>0</v>
      </c>
      <c r="W134" s="71">
        <f>IF(M134="",0,M134*POINT!$D$27)</f>
        <v>0</v>
      </c>
      <c r="X134" s="71">
        <f t="shared" si="30"/>
        <v>0</v>
      </c>
      <c r="Y134" s="26"/>
      <c r="Z134" s="27"/>
      <c r="AA134" s="42">
        <f t="shared" si="31"/>
        <v>0</v>
      </c>
      <c r="AB134" s="7">
        <f t="shared" si="32"/>
        <v>0</v>
      </c>
      <c r="AC134" s="7">
        <f t="shared" si="44"/>
        <v>0</v>
      </c>
      <c r="AD134" s="8"/>
      <c r="AE134" s="7">
        <f t="shared" si="33"/>
        <v>0</v>
      </c>
      <c r="AF134" s="44">
        <f t="shared" si="34"/>
        <v>0</v>
      </c>
      <c r="AG134" s="8"/>
      <c r="AH134" s="8"/>
      <c r="AI134" s="8"/>
      <c r="AJ134" s="28"/>
      <c r="AU134" s="1">
        <f t="shared" si="35"/>
        <v>0</v>
      </c>
      <c r="AV134" s="1">
        <f t="shared" si="36"/>
        <v>-100000</v>
      </c>
      <c r="AW134" s="1">
        <f t="shared" si="37"/>
        <v>-100000</v>
      </c>
      <c r="AX134" s="1">
        <f t="shared" si="38"/>
        <v>0</v>
      </c>
      <c r="AY134" s="1">
        <f t="shared" si="39"/>
        <v>-100000</v>
      </c>
      <c r="AZ134" s="1">
        <f t="shared" si="43"/>
        <v>-100000</v>
      </c>
      <c r="BA134" s="1">
        <f t="shared" si="43"/>
        <v>-100000</v>
      </c>
      <c r="BB134" s="1">
        <f t="shared" si="43"/>
        <v>-100000</v>
      </c>
      <c r="BC134" s="1">
        <f t="shared" si="43"/>
        <v>-100000</v>
      </c>
      <c r="BD134" s="1">
        <f t="shared" si="43"/>
        <v>-100000</v>
      </c>
      <c r="BE134" s="1">
        <f t="shared" si="43"/>
        <v>-100000</v>
      </c>
      <c r="BF134" s="1">
        <f t="shared" si="43"/>
        <v>-100000</v>
      </c>
      <c r="BG134" s="1">
        <f t="shared" si="43"/>
        <v>-100000</v>
      </c>
      <c r="BH134" s="1">
        <f t="shared" si="43"/>
        <v>-100000</v>
      </c>
    </row>
    <row r="135" spans="2:60" ht="13.5">
      <c r="B135" s="210"/>
      <c r="C135" s="21"/>
      <c r="D135" s="36"/>
      <c r="E135" s="21"/>
      <c r="F135" s="36"/>
      <c r="G135" s="21"/>
      <c r="H135" s="36"/>
      <c r="I135" s="46"/>
      <c r="J135" s="46"/>
      <c r="K135" s="22">
        <f t="shared" si="26"/>
      </c>
      <c r="L135" s="23">
        <f t="shared" si="27"/>
      </c>
      <c r="M135" s="22">
        <f t="shared" si="28"/>
      </c>
      <c r="N135" s="24">
        <f t="shared" si="29"/>
      </c>
      <c r="O135" s="221"/>
      <c r="P135" s="25"/>
      <c r="Q135" s="38"/>
      <c r="R135" s="8">
        <f>IF(Q135="",0,VLOOKUP(Q135,dbt!$B$6:$C$10,2,FALSE))</f>
        <v>0</v>
      </c>
      <c r="S135" s="8">
        <f>IF(F135="",0,VLOOKUP(F135,dbt!$D$6:$E$15,2,FALSE))</f>
        <v>0</v>
      </c>
      <c r="T135" s="22">
        <f>IF(G135="",0,VLOOKUP(G135,dbt!$F$6:$G$15,2,FALSE))</f>
        <v>0</v>
      </c>
      <c r="U135" s="69">
        <f>IF(F135="",0,INDEX(POINT!$E$8:$N$12,main!R135,main!S135))</f>
        <v>0</v>
      </c>
      <c r="V135" s="70">
        <f>IF(G135=0,0,INDEX(POINT!$E$18:$N$22,main!R135,main!T135))</f>
        <v>0</v>
      </c>
      <c r="W135" s="71">
        <f>IF(M135="",0,M135*POINT!$D$27)</f>
        <v>0</v>
      </c>
      <c r="X135" s="71">
        <f t="shared" si="30"/>
        <v>0</v>
      </c>
      <c r="Y135" s="26"/>
      <c r="Z135" s="27"/>
      <c r="AA135" s="42">
        <f t="shared" si="31"/>
        <v>0</v>
      </c>
      <c r="AB135" s="7">
        <f t="shared" si="32"/>
        <v>0</v>
      </c>
      <c r="AC135" s="7">
        <f t="shared" si="44"/>
        <v>0</v>
      </c>
      <c r="AD135" s="8"/>
      <c r="AE135" s="7">
        <f t="shared" si="33"/>
        <v>0</v>
      </c>
      <c r="AF135" s="44">
        <f t="shared" si="34"/>
        <v>0</v>
      </c>
      <c r="AG135" s="8"/>
      <c r="AH135" s="8"/>
      <c r="AI135" s="8"/>
      <c r="AJ135" s="28"/>
      <c r="AU135" s="1">
        <f t="shared" si="35"/>
        <v>0</v>
      </c>
      <c r="AV135" s="1">
        <f t="shared" si="36"/>
        <v>-100000</v>
      </c>
      <c r="AW135" s="1">
        <f t="shared" si="37"/>
        <v>-100000</v>
      </c>
      <c r="AX135" s="1">
        <f t="shared" si="38"/>
        <v>0</v>
      </c>
      <c r="AY135" s="1">
        <f t="shared" si="39"/>
        <v>-100000</v>
      </c>
      <c r="AZ135" s="1">
        <f t="shared" si="43"/>
        <v>-100000</v>
      </c>
      <c r="BA135" s="1">
        <f t="shared" si="43"/>
        <v>-100000</v>
      </c>
      <c r="BB135" s="1">
        <f t="shared" si="43"/>
        <v>-100000</v>
      </c>
      <c r="BC135" s="1">
        <f t="shared" si="43"/>
        <v>-100000</v>
      </c>
      <c r="BD135" s="1">
        <f t="shared" si="43"/>
        <v>-100000</v>
      </c>
      <c r="BE135" s="1">
        <f t="shared" si="43"/>
        <v>-100000</v>
      </c>
      <c r="BF135" s="1">
        <f t="shared" si="43"/>
        <v>-100000</v>
      </c>
      <c r="BG135" s="1">
        <f t="shared" si="43"/>
        <v>-100000</v>
      </c>
      <c r="BH135" s="1">
        <f t="shared" si="43"/>
        <v>-100000</v>
      </c>
    </row>
    <row r="136" spans="2:60" ht="13.5">
      <c r="B136" s="210"/>
      <c r="C136" s="21"/>
      <c r="D136" s="36"/>
      <c r="E136" s="21"/>
      <c r="F136" s="36"/>
      <c r="G136" s="21"/>
      <c r="H136" s="36"/>
      <c r="I136" s="46"/>
      <c r="J136" s="46"/>
      <c r="K136" s="22">
        <f t="shared" si="26"/>
      </c>
      <c r="L136" s="23">
        <f t="shared" si="27"/>
      </c>
      <c r="M136" s="22">
        <f t="shared" si="28"/>
      </c>
      <c r="N136" s="24">
        <f t="shared" si="29"/>
      </c>
      <c r="O136" s="221"/>
      <c r="P136" s="25"/>
      <c r="Q136" s="38"/>
      <c r="R136" s="8">
        <f>IF(Q136="",0,VLOOKUP(Q136,dbt!$B$6:$C$10,2,FALSE))</f>
        <v>0</v>
      </c>
      <c r="S136" s="8">
        <f>IF(F136="",0,VLOOKUP(F136,dbt!$D$6:$E$15,2,FALSE))</f>
        <v>0</v>
      </c>
      <c r="T136" s="22">
        <f>IF(G136="",0,VLOOKUP(G136,dbt!$F$6:$G$15,2,FALSE))</f>
        <v>0</v>
      </c>
      <c r="U136" s="69">
        <f>IF(F136="",0,INDEX(POINT!$E$8:$N$12,main!R136,main!S136))</f>
        <v>0</v>
      </c>
      <c r="V136" s="70">
        <f>IF(G136=0,0,INDEX(POINT!$E$18:$N$22,main!R136,main!T136))</f>
        <v>0</v>
      </c>
      <c r="W136" s="71">
        <f>IF(M136="",0,M136*POINT!$D$27)</f>
        <v>0</v>
      </c>
      <c r="X136" s="71">
        <f t="shared" si="30"/>
        <v>0</v>
      </c>
      <c r="Y136" s="26"/>
      <c r="Z136" s="27"/>
      <c r="AA136" s="42">
        <f t="shared" si="31"/>
        <v>0</v>
      </c>
      <c r="AB136" s="7">
        <f t="shared" si="32"/>
        <v>0</v>
      </c>
      <c r="AC136" s="7">
        <f t="shared" si="44"/>
        <v>0</v>
      </c>
      <c r="AD136" s="8"/>
      <c r="AE136" s="7">
        <f t="shared" si="33"/>
        <v>0</v>
      </c>
      <c r="AF136" s="44">
        <f t="shared" si="34"/>
        <v>0</v>
      </c>
      <c r="AG136" s="8"/>
      <c r="AH136" s="8"/>
      <c r="AI136" s="8"/>
      <c r="AJ136" s="28"/>
      <c r="AU136" s="1">
        <f t="shared" si="35"/>
        <v>0</v>
      </c>
      <c r="AV136" s="1">
        <f t="shared" si="36"/>
        <v>-100000</v>
      </c>
      <c r="AW136" s="1">
        <f t="shared" si="37"/>
        <v>-100000</v>
      </c>
      <c r="AX136" s="1">
        <f t="shared" si="38"/>
        <v>0</v>
      </c>
      <c r="AY136" s="1">
        <f t="shared" si="39"/>
        <v>-100000</v>
      </c>
      <c r="AZ136" s="1">
        <f t="shared" si="43"/>
        <v>-100000</v>
      </c>
      <c r="BA136" s="1">
        <f t="shared" si="43"/>
        <v>-100000</v>
      </c>
      <c r="BB136" s="1">
        <f t="shared" si="43"/>
        <v>-100000</v>
      </c>
      <c r="BC136" s="1">
        <f t="shared" si="43"/>
        <v>-100000</v>
      </c>
      <c r="BD136" s="1">
        <f t="shared" si="43"/>
        <v>-100000</v>
      </c>
      <c r="BE136" s="1">
        <f t="shared" si="43"/>
        <v>-100000</v>
      </c>
      <c r="BF136" s="1">
        <f t="shared" si="43"/>
        <v>-100000</v>
      </c>
      <c r="BG136" s="1">
        <f t="shared" si="43"/>
        <v>-100000</v>
      </c>
      <c r="BH136" s="1">
        <f t="shared" si="43"/>
        <v>-100000</v>
      </c>
    </row>
    <row r="137" spans="2:60" ht="13.5">
      <c r="B137" s="210"/>
      <c r="C137" s="21"/>
      <c r="D137" s="36"/>
      <c r="E137" s="21"/>
      <c r="F137" s="36"/>
      <c r="G137" s="21"/>
      <c r="H137" s="36"/>
      <c r="I137" s="46"/>
      <c r="J137" s="46"/>
      <c r="K137" s="22">
        <f t="shared" si="26"/>
      </c>
      <c r="L137" s="23">
        <f t="shared" si="27"/>
      </c>
      <c r="M137" s="22">
        <f t="shared" si="28"/>
      </c>
      <c r="N137" s="24">
        <f t="shared" si="29"/>
      </c>
      <c r="O137" s="221"/>
      <c r="P137" s="25"/>
      <c r="Q137" s="38"/>
      <c r="R137" s="8">
        <f>IF(Q137="",0,VLOOKUP(Q137,dbt!$B$6:$C$10,2,FALSE))</f>
        <v>0</v>
      </c>
      <c r="S137" s="8">
        <f>IF(F137="",0,VLOOKUP(F137,dbt!$D$6:$E$15,2,FALSE))</f>
        <v>0</v>
      </c>
      <c r="T137" s="22">
        <f>IF(G137="",0,VLOOKUP(G137,dbt!$F$6:$G$15,2,FALSE))</f>
        <v>0</v>
      </c>
      <c r="U137" s="69">
        <f>IF(F137="",0,INDEX(POINT!$E$8:$N$12,main!R137,main!S137))</f>
        <v>0</v>
      </c>
      <c r="V137" s="70">
        <f>IF(G137=0,0,INDEX(POINT!$E$18:$N$22,main!R137,main!T137))</f>
        <v>0</v>
      </c>
      <c r="W137" s="71">
        <f>IF(M137="",0,M137*POINT!$D$27)</f>
        <v>0</v>
      </c>
      <c r="X137" s="71">
        <f t="shared" si="30"/>
        <v>0</v>
      </c>
      <c r="Y137" s="26"/>
      <c r="Z137" s="27"/>
      <c r="AA137" s="42">
        <f t="shared" si="31"/>
        <v>0</v>
      </c>
      <c r="AB137" s="7">
        <f t="shared" si="32"/>
        <v>0</v>
      </c>
      <c r="AC137" s="7">
        <f t="shared" si="44"/>
        <v>0</v>
      </c>
      <c r="AD137" s="8"/>
      <c r="AE137" s="7">
        <f t="shared" si="33"/>
        <v>0</v>
      </c>
      <c r="AF137" s="44">
        <f t="shared" si="34"/>
        <v>0</v>
      </c>
      <c r="AG137" s="8"/>
      <c r="AH137" s="8"/>
      <c r="AI137" s="8"/>
      <c r="AJ137" s="28"/>
      <c r="AU137" s="1">
        <f t="shared" si="35"/>
        <v>0</v>
      </c>
      <c r="AV137" s="1">
        <f t="shared" si="36"/>
        <v>-100000</v>
      </c>
      <c r="AW137" s="1">
        <f t="shared" si="37"/>
        <v>-100000</v>
      </c>
      <c r="AX137" s="1">
        <f t="shared" si="38"/>
        <v>0</v>
      </c>
      <c r="AY137" s="1">
        <f t="shared" si="39"/>
        <v>-100000</v>
      </c>
      <c r="AZ137" s="1">
        <f t="shared" si="43"/>
        <v>-100000</v>
      </c>
      <c r="BA137" s="1">
        <f t="shared" si="43"/>
        <v>-100000</v>
      </c>
      <c r="BB137" s="1">
        <f t="shared" si="43"/>
        <v>-100000</v>
      </c>
      <c r="BC137" s="1">
        <f t="shared" si="43"/>
        <v>-100000</v>
      </c>
      <c r="BD137" s="1">
        <f t="shared" si="43"/>
        <v>-100000</v>
      </c>
      <c r="BE137" s="1">
        <f t="shared" si="43"/>
        <v>-100000</v>
      </c>
      <c r="BF137" s="1">
        <f t="shared" si="43"/>
        <v>-100000</v>
      </c>
      <c r="BG137" s="1">
        <f t="shared" si="43"/>
        <v>-100000</v>
      </c>
      <c r="BH137" s="1">
        <f t="shared" si="43"/>
        <v>-100000</v>
      </c>
    </row>
    <row r="138" spans="2:60" ht="13.5">
      <c r="B138" s="210"/>
      <c r="C138" s="21"/>
      <c r="D138" s="36"/>
      <c r="E138" s="21"/>
      <c r="F138" s="36"/>
      <c r="G138" s="21"/>
      <c r="H138" s="36"/>
      <c r="I138" s="46"/>
      <c r="J138" s="46"/>
      <c r="K138" s="22">
        <f t="shared" si="26"/>
      </c>
      <c r="L138" s="23">
        <f t="shared" si="27"/>
      </c>
      <c r="M138" s="22">
        <f t="shared" si="28"/>
      </c>
      <c r="N138" s="24">
        <f t="shared" si="29"/>
      </c>
      <c r="O138" s="221"/>
      <c r="P138" s="25"/>
      <c r="Q138" s="38"/>
      <c r="R138" s="8">
        <f>IF(Q138="",0,VLOOKUP(Q138,dbt!$B$6:$C$10,2,FALSE))</f>
        <v>0</v>
      </c>
      <c r="S138" s="8">
        <f>IF(F138="",0,VLOOKUP(F138,dbt!$D$6:$E$15,2,FALSE))</f>
        <v>0</v>
      </c>
      <c r="T138" s="22">
        <f>IF(G138="",0,VLOOKUP(G138,dbt!$F$6:$G$15,2,FALSE))</f>
        <v>0</v>
      </c>
      <c r="U138" s="69">
        <f>IF(F138="",0,INDEX(POINT!$E$8:$N$12,main!R138,main!S138))</f>
        <v>0</v>
      </c>
      <c r="V138" s="70">
        <f>IF(G138=0,0,INDEX(POINT!$E$18:$N$22,main!R138,main!T138))</f>
        <v>0</v>
      </c>
      <c r="W138" s="71">
        <f>IF(M138="",0,M138*POINT!$D$27)</f>
        <v>0</v>
      </c>
      <c r="X138" s="71">
        <f t="shared" si="30"/>
        <v>0</v>
      </c>
      <c r="Y138" s="26"/>
      <c r="Z138" s="27"/>
      <c r="AA138" s="42">
        <f t="shared" si="31"/>
        <v>0</v>
      </c>
      <c r="AB138" s="7">
        <f t="shared" si="32"/>
        <v>0</v>
      </c>
      <c r="AC138" s="7">
        <f t="shared" si="44"/>
        <v>0</v>
      </c>
      <c r="AD138" s="8"/>
      <c r="AE138" s="7">
        <f t="shared" si="33"/>
        <v>0</v>
      </c>
      <c r="AF138" s="44">
        <f t="shared" si="34"/>
        <v>0</v>
      </c>
      <c r="AG138" s="8"/>
      <c r="AH138" s="8"/>
      <c r="AI138" s="8"/>
      <c r="AJ138" s="28"/>
      <c r="AU138" s="1">
        <f t="shared" si="35"/>
        <v>0</v>
      </c>
      <c r="AV138" s="1">
        <f t="shared" si="36"/>
        <v>-100000</v>
      </c>
      <c r="AW138" s="1">
        <f t="shared" si="37"/>
        <v>-100000</v>
      </c>
      <c r="AX138" s="1">
        <f t="shared" si="38"/>
        <v>0</v>
      </c>
      <c r="AY138" s="1">
        <f t="shared" si="39"/>
        <v>-100000</v>
      </c>
      <c r="AZ138" s="1">
        <f t="shared" si="43"/>
        <v>-100000</v>
      </c>
      <c r="BA138" s="1">
        <f t="shared" si="43"/>
        <v>-100000</v>
      </c>
      <c r="BB138" s="1">
        <f t="shared" si="43"/>
        <v>-100000</v>
      </c>
      <c r="BC138" s="1">
        <f t="shared" si="43"/>
        <v>-100000</v>
      </c>
      <c r="BD138" s="1">
        <f t="shared" si="43"/>
        <v>-100000</v>
      </c>
      <c r="BE138" s="1">
        <f t="shared" si="43"/>
        <v>-100000</v>
      </c>
      <c r="BF138" s="1">
        <f t="shared" si="43"/>
        <v>-100000</v>
      </c>
      <c r="BG138" s="1">
        <f t="shared" si="43"/>
        <v>-100000</v>
      </c>
      <c r="BH138" s="1">
        <f t="shared" si="43"/>
        <v>-100000</v>
      </c>
    </row>
    <row r="139" spans="2:60" ht="13.5">
      <c r="B139" s="210"/>
      <c r="C139" s="21"/>
      <c r="D139" s="36"/>
      <c r="E139" s="21"/>
      <c r="F139" s="36"/>
      <c r="G139" s="21"/>
      <c r="H139" s="36"/>
      <c r="I139" s="46"/>
      <c r="J139" s="46"/>
      <c r="K139" s="22">
        <f t="shared" si="26"/>
      </c>
      <c r="L139" s="23">
        <f t="shared" si="27"/>
      </c>
      <c r="M139" s="22">
        <f t="shared" si="28"/>
      </c>
      <c r="N139" s="24">
        <f t="shared" si="29"/>
      </c>
      <c r="O139" s="221"/>
      <c r="P139" s="25"/>
      <c r="Q139" s="38"/>
      <c r="R139" s="8">
        <f>IF(Q139="",0,VLOOKUP(Q139,dbt!$B$6:$C$10,2,FALSE))</f>
        <v>0</v>
      </c>
      <c r="S139" s="8">
        <f>IF(F139="",0,VLOOKUP(F139,dbt!$D$6:$E$15,2,FALSE))</f>
        <v>0</v>
      </c>
      <c r="T139" s="22">
        <f>IF(G139="",0,VLOOKUP(G139,dbt!$F$6:$G$15,2,FALSE))</f>
        <v>0</v>
      </c>
      <c r="U139" s="69">
        <f>IF(F139="",0,INDEX(POINT!$E$8:$N$12,main!R139,main!S139))</f>
        <v>0</v>
      </c>
      <c r="V139" s="70">
        <f>IF(G139=0,0,INDEX(POINT!$E$18:$N$22,main!R139,main!T139))</f>
        <v>0</v>
      </c>
      <c r="W139" s="71">
        <f>IF(M139="",0,M139*POINT!$D$27)</f>
        <v>0</v>
      </c>
      <c r="X139" s="71">
        <f t="shared" si="30"/>
        <v>0</v>
      </c>
      <c r="Y139" s="26"/>
      <c r="Z139" s="27"/>
      <c r="AA139" s="42">
        <f t="shared" si="31"/>
        <v>0</v>
      </c>
      <c r="AB139" s="7">
        <f t="shared" si="32"/>
        <v>0</v>
      </c>
      <c r="AC139" s="7">
        <f t="shared" si="44"/>
        <v>0</v>
      </c>
      <c r="AD139" s="8"/>
      <c r="AE139" s="7">
        <f t="shared" si="33"/>
        <v>0</v>
      </c>
      <c r="AF139" s="44">
        <f t="shared" si="34"/>
        <v>0</v>
      </c>
      <c r="AG139" s="8"/>
      <c r="AH139" s="8"/>
      <c r="AI139" s="8"/>
      <c r="AJ139" s="28"/>
      <c r="AU139" s="1">
        <f t="shared" si="35"/>
        <v>0</v>
      </c>
      <c r="AV139" s="1">
        <f t="shared" si="36"/>
        <v>-100000</v>
      </c>
      <c r="AW139" s="1">
        <f t="shared" si="37"/>
        <v>-100000</v>
      </c>
      <c r="AX139" s="1">
        <f t="shared" si="38"/>
        <v>0</v>
      </c>
      <c r="AY139" s="1">
        <f t="shared" si="39"/>
        <v>-100000</v>
      </c>
      <c r="AZ139" s="1">
        <f t="shared" si="43"/>
        <v>-100000</v>
      </c>
      <c r="BA139" s="1">
        <f t="shared" si="43"/>
        <v>-100000</v>
      </c>
      <c r="BB139" s="1">
        <f t="shared" si="43"/>
        <v>-100000</v>
      </c>
      <c r="BC139" s="1">
        <f t="shared" si="43"/>
        <v>-100000</v>
      </c>
      <c r="BD139" s="1">
        <f t="shared" si="43"/>
        <v>-100000</v>
      </c>
      <c r="BE139" s="1">
        <f t="shared" si="43"/>
        <v>-100000</v>
      </c>
      <c r="BF139" s="1">
        <f t="shared" si="43"/>
        <v>-100000</v>
      </c>
      <c r="BG139" s="1">
        <f t="shared" si="43"/>
        <v>-100000</v>
      </c>
      <c r="BH139" s="1">
        <f t="shared" si="43"/>
        <v>-100000</v>
      </c>
    </row>
    <row r="140" spans="2:60" ht="13.5">
      <c r="B140" s="210"/>
      <c r="C140" s="21"/>
      <c r="D140" s="36"/>
      <c r="E140" s="21"/>
      <c r="F140" s="36"/>
      <c r="G140" s="21"/>
      <c r="H140" s="36"/>
      <c r="I140" s="46"/>
      <c r="J140" s="46"/>
      <c r="K140" s="22">
        <f t="shared" si="26"/>
      </c>
      <c r="L140" s="23">
        <f t="shared" si="27"/>
      </c>
      <c r="M140" s="22">
        <f t="shared" si="28"/>
      </c>
      <c r="N140" s="24">
        <f t="shared" si="29"/>
      </c>
      <c r="O140" s="221"/>
      <c r="P140" s="25"/>
      <c r="Q140" s="38"/>
      <c r="R140" s="8">
        <f>IF(Q140="",0,VLOOKUP(Q140,dbt!$B$6:$C$10,2,FALSE))</f>
        <v>0</v>
      </c>
      <c r="S140" s="8">
        <f>IF(F140="",0,VLOOKUP(F140,dbt!$D$6:$E$15,2,FALSE))</f>
        <v>0</v>
      </c>
      <c r="T140" s="22">
        <f>IF(G140="",0,VLOOKUP(G140,dbt!$F$6:$G$15,2,FALSE))</f>
        <v>0</v>
      </c>
      <c r="U140" s="69">
        <f>IF(F140="",0,INDEX(POINT!$E$8:$N$12,main!R140,main!S140))</f>
        <v>0</v>
      </c>
      <c r="V140" s="70">
        <f>IF(G140=0,0,INDEX(POINT!$E$18:$N$22,main!R140,main!T140))</f>
        <v>0</v>
      </c>
      <c r="W140" s="71">
        <f>IF(M140="",0,M140*POINT!$D$27)</f>
        <v>0</v>
      </c>
      <c r="X140" s="71">
        <f t="shared" si="30"/>
        <v>0</v>
      </c>
      <c r="Y140" s="26"/>
      <c r="Z140" s="27"/>
      <c r="AA140" s="42">
        <f t="shared" si="31"/>
        <v>0</v>
      </c>
      <c r="AB140" s="7">
        <f t="shared" si="32"/>
        <v>0</v>
      </c>
      <c r="AC140" s="7">
        <f t="shared" si="44"/>
        <v>0</v>
      </c>
      <c r="AD140" s="8"/>
      <c r="AE140" s="7">
        <f t="shared" si="33"/>
        <v>0</v>
      </c>
      <c r="AF140" s="44">
        <f t="shared" si="34"/>
        <v>0</v>
      </c>
      <c r="AG140" s="8"/>
      <c r="AH140" s="8"/>
      <c r="AI140" s="8"/>
      <c r="AJ140" s="28"/>
      <c r="AU140" s="1">
        <f t="shared" si="35"/>
        <v>0</v>
      </c>
      <c r="AV140" s="1">
        <f t="shared" si="36"/>
        <v>-100000</v>
      </c>
      <c r="AW140" s="1">
        <f t="shared" si="37"/>
        <v>-100000</v>
      </c>
      <c r="AX140" s="1">
        <f t="shared" si="38"/>
        <v>0</v>
      </c>
      <c r="AY140" s="1">
        <f t="shared" si="39"/>
        <v>-100000</v>
      </c>
      <c r="AZ140" s="1">
        <f t="shared" si="43"/>
        <v>-100000</v>
      </c>
      <c r="BA140" s="1">
        <f t="shared" si="43"/>
        <v>-100000</v>
      </c>
      <c r="BB140" s="1">
        <f t="shared" si="43"/>
        <v>-100000</v>
      </c>
      <c r="BC140" s="1">
        <f t="shared" si="43"/>
        <v>-100000</v>
      </c>
      <c r="BD140" s="1">
        <f t="shared" si="43"/>
        <v>-100000</v>
      </c>
      <c r="BE140" s="1">
        <f t="shared" si="43"/>
        <v>-100000</v>
      </c>
      <c r="BF140" s="1">
        <f t="shared" si="43"/>
        <v>-100000</v>
      </c>
      <c r="BG140" s="1">
        <f t="shared" si="43"/>
        <v>-100000</v>
      </c>
      <c r="BH140" s="1">
        <f t="shared" si="43"/>
        <v>-100000</v>
      </c>
    </row>
    <row r="141" spans="2:60" ht="13.5">
      <c r="B141" s="210"/>
      <c r="C141" s="21"/>
      <c r="D141" s="36"/>
      <c r="E141" s="21"/>
      <c r="F141" s="36"/>
      <c r="G141" s="21"/>
      <c r="H141" s="36"/>
      <c r="I141" s="46"/>
      <c r="J141" s="46"/>
      <c r="K141" s="22">
        <f t="shared" si="26"/>
      </c>
      <c r="L141" s="23">
        <f t="shared" si="27"/>
      </c>
      <c r="M141" s="22">
        <f t="shared" si="28"/>
      </c>
      <c r="N141" s="24">
        <f t="shared" si="29"/>
      </c>
      <c r="O141" s="221"/>
      <c r="P141" s="25"/>
      <c r="Q141" s="38"/>
      <c r="R141" s="8">
        <f>IF(Q141="",0,VLOOKUP(Q141,dbt!$B$6:$C$10,2,FALSE))</f>
        <v>0</v>
      </c>
      <c r="S141" s="8">
        <f>IF(F141="",0,VLOOKUP(F141,dbt!$D$6:$E$15,2,FALSE))</f>
        <v>0</v>
      </c>
      <c r="T141" s="22">
        <f>IF(G141="",0,VLOOKUP(G141,dbt!$F$6:$G$15,2,FALSE))</f>
        <v>0</v>
      </c>
      <c r="U141" s="69">
        <f>IF(F141="",0,INDEX(POINT!$E$8:$N$12,main!R141,main!S141))</f>
        <v>0</v>
      </c>
      <c r="V141" s="70">
        <f>IF(G141=0,0,INDEX(POINT!$E$18:$N$22,main!R141,main!T141))</f>
        <v>0</v>
      </c>
      <c r="W141" s="71">
        <f>IF(M141="",0,M141*POINT!$D$27)</f>
        <v>0</v>
      </c>
      <c r="X141" s="71">
        <f t="shared" si="30"/>
        <v>0</v>
      </c>
      <c r="Y141" s="26"/>
      <c r="Z141" s="27"/>
      <c r="AA141" s="42">
        <f t="shared" si="31"/>
        <v>0</v>
      </c>
      <c r="AB141" s="7">
        <f t="shared" si="32"/>
        <v>0</v>
      </c>
      <c r="AC141" s="7">
        <f t="shared" si="44"/>
        <v>0</v>
      </c>
      <c r="AD141" s="8"/>
      <c r="AE141" s="7">
        <f t="shared" si="33"/>
        <v>0</v>
      </c>
      <c r="AF141" s="44">
        <f t="shared" si="34"/>
        <v>0</v>
      </c>
      <c r="AG141" s="8"/>
      <c r="AH141" s="8"/>
      <c r="AI141" s="8"/>
      <c r="AJ141" s="28"/>
      <c r="AU141" s="1">
        <f t="shared" si="35"/>
        <v>0</v>
      </c>
      <c r="AV141" s="1">
        <f t="shared" si="36"/>
        <v>-100000</v>
      </c>
      <c r="AW141" s="1">
        <f t="shared" si="37"/>
        <v>-100000</v>
      </c>
      <c r="AX141" s="1">
        <f t="shared" si="38"/>
        <v>0</v>
      </c>
      <c r="AY141" s="1">
        <f t="shared" si="39"/>
        <v>-100000</v>
      </c>
      <c r="AZ141" s="1">
        <f t="shared" si="43"/>
        <v>-100000</v>
      </c>
      <c r="BA141" s="1">
        <f t="shared" si="43"/>
        <v>-100000</v>
      </c>
      <c r="BB141" s="1">
        <f t="shared" si="43"/>
        <v>-100000</v>
      </c>
      <c r="BC141" s="1">
        <f t="shared" si="43"/>
        <v>-100000</v>
      </c>
      <c r="BD141" s="1">
        <f t="shared" si="43"/>
        <v>-100000</v>
      </c>
      <c r="BE141" s="1">
        <f t="shared" si="43"/>
        <v>-100000</v>
      </c>
      <c r="BF141" s="1">
        <f t="shared" si="43"/>
        <v>-100000</v>
      </c>
      <c r="BG141" s="1">
        <f t="shared" si="43"/>
        <v>-100000</v>
      </c>
      <c r="BH141" s="1">
        <f t="shared" si="43"/>
        <v>-100000</v>
      </c>
    </row>
    <row r="142" spans="2:60" ht="13.5">
      <c r="B142" s="210"/>
      <c r="C142" s="21"/>
      <c r="D142" s="36"/>
      <c r="E142" s="21"/>
      <c r="F142" s="36"/>
      <c r="G142" s="21"/>
      <c r="H142" s="36"/>
      <c r="I142" s="46"/>
      <c r="J142" s="46"/>
      <c r="K142" s="22">
        <f t="shared" si="26"/>
      </c>
      <c r="L142" s="23">
        <f t="shared" si="27"/>
      </c>
      <c r="M142" s="22">
        <f t="shared" si="28"/>
      </c>
      <c r="N142" s="24">
        <f t="shared" si="29"/>
      </c>
      <c r="O142" s="221"/>
      <c r="P142" s="25"/>
      <c r="Q142" s="38"/>
      <c r="R142" s="8">
        <f>IF(Q142="",0,VLOOKUP(Q142,dbt!$B$6:$C$10,2,FALSE))</f>
        <v>0</v>
      </c>
      <c r="S142" s="8">
        <f>IF(F142="",0,VLOOKUP(F142,dbt!$D$6:$E$15,2,FALSE))</f>
        <v>0</v>
      </c>
      <c r="T142" s="22">
        <f>IF(G142="",0,VLOOKUP(G142,dbt!$F$6:$G$15,2,FALSE))</f>
        <v>0</v>
      </c>
      <c r="U142" s="69">
        <f>IF(F142="",0,INDEX(POINT!$E$8:$N$12,main!R142,main!S142))</f>
        <v>0</v>
      </c>
      <c r="V142" s="70">
        <f>IF(G142=0,0,INDEX(POINT!$E$18:$N$22,main!R142,main!T142))</f>
        <v>0</v>
      </c>
      <c r="W142" s="71">
        <f>IF(M142="",0,M142*POINT!$D$27)</f>
        <v>0</v>
      </c>
      <c r="X142" s="71">
        <f t="shared" si="30"/>
        <v>0</v>
      </c>
      <c r="Y142" s="26"/>
      <c r="Z142" s="27"/>
      <c r="AA142" s="42">
        <f t="shared" si="31"/>
        <v>0</v>
      </c>
      <c r="AB142" s="7">
        <f t="shared" si="32"/>
        <v>0</v>
      </c>
      <c r="AC142" s="7">
        <f t="shared" si="44"/>
        <v>0</v>
      </c>
      <c r="AD142" s="8"/>
      <c r="AE142" s="7">
        <f t="shared" si="33"/>
        <v>0</v>
      </c>
      <c r="AF142" s="44">
        <f t="shared" si="34"/>
        <v>0</v>
      </c>
      <c r="AG142" s="8"/>
      <c r="AH142" s="8"/>
      <c r="AI142" s="8"/>
      <c r="AJ142" s="28"/>
      <c r="AU142" s="1">
        <f t="shared" si="35"/>
        <v>0</v>
      </c>
      <c r="AV142" s="1">
        <f t="shared" si="36"/>
        <v>-100000</v>
      </c>
      <c r="AW142" s="1">
        <f t="shared" si="37"/>
        <v>-100000</v>
      </c>
      <c r="AX142" s="1">
        <f t="shared" si="38"/>
        <v>0</v>
      </c>
      <c r="AY142" s="1">
        <f t="shared" si="39"/>
        <v>-100000</v>
      </c>
      <c r="AZ142" s="1">
        <f t="shared" si="43"/>
        <v>-100000</v>
      </c>
      <c r="BA142" s="1">
        <f t="shared" si="43"/>
        <v>-100000</v>
      </c>
      <c r="BB142" s="1">
        <f t="shared" si="43"/>
        <v>-100000</v>
      </c>
      <c r="BC142" s="1">
        <f t="shared" si="43"/>
        <v>-100000</v>
      </c>
      <c r="BD142" s="1">
        <f t="shared" si="43"/>
        <v>-100000</v>
      </c>
      <c r="BE142" s="1">
        <f t="shared" si="43"/>
        <v>-100000</v>
      </c>
      <c r="BF142" s="1">
        <f t="shared" si="43"/>
        <v>-100000</v>
      </c>
      <c r="BG142" s="1">
        <f t="shared" si="43"/>
        <v>-100000</v>
      </c>
      <c r="BH142" s="1">
        <f t="shared" si="43"/>
        <v>-100000</v>
      </c>
    </row>
    <row r="143" spans="2:60" ht="13.5">
      <c r="B143" s="210"/>
      <c r="C143" s="21"/>
      <c r="D143" s="36"/>
      <c r="E143" s="21"/>
      <c r="F143" s="36"/>
      <c r="G143" s="21"/>
      <c r="H143" s="36"/>
      <c r="I143" s="46"/>
      <c r="J143" s="46"/>
      <c r="K143" s="22">
        <f t="shared" si="26"/>
      </c>
      <c r="L143" s="23">
        <f t="shared" si="27"/>
      </c>
      <c r="M143" s="22">
        <f t="shared" si="28"/>
      </c>
      <c r="N143" s="24">
        <f t="shared" si="29"/>
      </c>
      <c r="O143" s="221"/>
      <c r="P143" s="25"/>
      <c r="Q143" s="38"/>
      <c r="R143" s="8">
        <f>IF(Q143="",0,VLOOKUP(Q143,dbt!$B$6:$C$10,2,FALSE))</f>
        <v>0</v>
      </c>
      <c r="S143" s="8">
        <f>IF(F143="",0,VLOOKUP(F143,dbt!$D$6:$E$15,2,FALSE))</f>
        <v>0</v>
      </c>
      <c r="T143" s="22">
        <f>IF(G143="",0,VLOOKUP(G143,dbt!$F$6:$G$15,2,FALSE))</f>
        <v>0</v>
      </c>
      <c r="U143" s="69">
        <f>IF(F143="",0,INDEX(POINT!$E$8:$N$12,main!R143,main!S143))</f>
        <v>0</v>
      </c>
      <c r="V143" s="70">
        <f>IF(G143=0,0,INDEX(POINT!$E$18:$N$22,main!R143,main!T143))</f>
        <v>0</v>
      </c>
      <c r="W143" s="71">
        <f>IF(M143="",0,M143*POINT!$D$27)</f>
        <v>0</v>
      </c>
      <c r="X143" s="71">
        <f t="shared" si="30"/>
        <v>0</v>
      </c>
      <c r="Y143" s="26"/>
      <c r="Z143" s="27"/>
      <c r="AA143" s="42">
        <f t="shared" si="31"/>
        <v>0</v>
      </c>
      <c r="AB143" s="7">
        <f t="shared" si="32"/>
        <v>0</v>
      </c>
      <c r="AC143" s="7">
        <f t="shared" si="44"/>
        <v>0</v>
      </c>
      <c r="AD143" s="8"/>
      <c r="AE143" s="7">
        <f t="shared" si="33"/>
        <v>0</v>
      </c>
      <c r="AF143" s="44">
        <f t="shared" si="34"/>
        <v>0</v>
      </c>
      <c r="AG143" s="8"/>
      <c r="AH143" s="8"/>
      <c r="AI143" s="8"/>
      <c r="AJ143" s="28"/>
      <c r="AU143" s="1">
        <f t="shared" si="35"/>
        <v>0</v>
      </c>
      <c r="AV143" s="1">
        <f t="shared" si="36"/>
        <v>-100000</v>
      </c>
      <c r="AW143" s="1">
        <f t="shared" si="37"/>
        <v>-100000</v>
      </c>
      <c r="AX143" s="1">
        <f t="shared" si="38"/>
        <v>0</v>
      </c>
      <c r="AY143" s="1">
        <f t="shared" si="39"/>
        <v>-100000</v>
      </c>
      <c r="AZ143" s="1">
        <f t="shared" si="43"/>
        <v>-100000</v>
      </c>
      <c r="BA143" s="1">
        <f t="shared" si="43"/>
        <v>-100000</v>
      </c>
      <c r="BB143" s="1">
        <f t="shared" si="43"/>
        <v>-100000</v>
      </c>
      <c r="BC143" s="1">
        <f t="shared" si="43"/>
        <v>-100000</v>
      </c>
      <c r="BD143" s="1">
        <f t="shared" si="43"/>
        <v>-100000</v>
      </c>
      <c r="BE143" s="1">
        <f t="shared" si="43"/>
        <v>-100000</v>
      </c>
      <c r="BF143" s="1">
        <f aca="true" t="shared" si="45" ref="AZ143:BH161">IF($F143=BF$12,$P143,-100000)</f>
        <v>-100000</v>
      </c>
      <c r="BG143" s="1">
        <f t="shared" si="45"/>
        <v>-100000</v>
      </c>
      <c r="BH143" s="1">
        <f t="shared" si="45"/>
        <v>-100000</v>
      </c>
    </row>
    <row r="144" spans="2:60" ht="13.5">
      <c r="B144" s="210"/>
      <c r="C144" s="21"/>
      <c r="D144" s="36"/>
      <c r="E144" s="21"/>
      <c r="F144" s="36"/>
      <c r="G144" s="21"/>
      <c r="H144" s="36"/>
      <c r="I144" s="46"/>
      <c r="J144" s="46"/>
      <c r="K144" s="22">
        <f t="shared" si="26"/>
      </c>
      <c r="L144" s="23">
        <f t="shared" si="27"/>
      </c>
      <c r="M144" s="22">
        <f t="shared" si="28"/>
      </c>
      <c r="N144" s="24">
        <f t="shared" si="29"/>
      </c>
      <c r="O144" s="221"/>
      <c r="P144" s="25"/>
      <c r="Q144" s="38"/>
      <c r="R144" s="8">
        <f>IF(Q144="",0,VLOOKUP(Q144,dbt!$B$6:$C$10,2,FALSE))</f>
        <v>0</v>
      </c>
      <c r="S144" s="8">
        <f>IF(F144="",0,VLOOKUP(F144,dbt!$D$6:$E$15,2,FALSE))</f>
        <v>0</v>
      </c>
      <c r="T144" s="22">
        <f>IF(G144="",0,VLOOKUP(G144,dbt!$F$6:$G$15,2,FALSE))</f>
        <v>0</v>
      </c>
      <c r="U144" s="69">
        <f>IF(F144="",0,INDEX(POINT!$E$8:$N$12,main!R144,main!S144))</f>
        <v>0</v>
      </c>
      <c r="V144" s="70">
        <f>IF(G144=0,0,INDEX(POINT!$E$18:$N$22,main!R144,main!T144))</f>
        <v>0</v>
      </c>
      <c r="W144" s="71">
        <f>IF(M144="",0,M144*POINT!$D$27)</f>
        <v>0</v>
      </c>
      <c r="X144" s="71">
        <f t="shared" si="30"/>
        <v>0</v>
      </c>
      <c r="Y144" s="26"/>
      <c r="Z144" s="27"/>
      <c r="AA144" s="42">
        <f t="shared" si="31"/>
        <v>0</v>
      </c>
      <c r="AB144" s="7">
        <f t="shared" si="32"/>
        <v>0</v>
      </c>
      <c r="AC144" s="7">
        <f t="shared" si="44"/>
        <v>0</v>
      </c>
      <c r="AD144" s="8"/>
      <c r="AE144" s="7">
        <f t="shared" si="33"/>
        <v>0</v>
      </c>
      <c r="AF144" s="44">
        <f t="shared" si="34"/>
        <v>0</v>
      </c>
      <c r="AG144" s="8"/>
      <c r="AH144" s="8"/>
      <c r="AI144" s="8"/>
      <c r="AJ144" s="28"/>
      <c r="AU144" s="1">
        <f t="shared" si="35"/>
        <v>0</v>
      </c>
      <c r="AV144" s="1">
        <f t="shared" si="36"/>
        <v>-100000</v>
      </c>
      <c r="AW144" s="1">
        <f t="shared" si="37"/>
        <v>-100000</v>
      </c>
      <c r="AX144" s="1">
        <f t="shared" si="38"/>
        <v>0</v>
      </c>
      <c r="AY144" s="1">
        <f t="shared" si="39"/>
        <v>-100000</v>
      </c>
      <c r="AZ144" s="1">
        <f t="shared" si="45"/>
        <v>-100000</v>
      </c>
      <c r="BA144" s="1">
        <f t="shared" si="45"/>
        <v>-100000</v>
      </c>
      <c r="BB144" s="1">
        <f t="shared" si="45"/>
        <v>-100000</v>
      </c>
      <c r="BC144" s="1">
        <f t="shared" si="45"/>
        <v>-100000</v>
      </c>
      <c r="BD144" s="1">
        <f t="shared" si="45"/>
        <v>-100000</v>
      </c>
      <c r="BE144" s="1">
        <f t="shared" si="45"/>
        <v>-100000</v>
      </c>
      <c r="BF144" s="1">
        <f t="shared" si="45"/>
        <v>-100000</v>
      </c>
      <c r="BG144" s="1">
        <f t="shared" si="45"/>
        <v>-100000</v>
      </c>
      <c r="BH144" s="1">
        <f t="shared" si="45"/>
        <v>-100000</v>
      </c>
    </row>
    <row r="145" spans="2:60" ht="13.5">
      <c r="B145" s="210"/>
      <c r="C145" s="21"/>
      <c r="D145" s="36"/>
      <c r="E145" s="21"/>
      <c r="F145" s="36"/>
      <c r="G145" s="21"/>
      <c r="H145" s="36"/>
      <c r="I145" s="46"/>
      <c r="J145" s="46"/>
      <c r="K145" s="22">
        <f t="shared" si="26"/>
      </c>
      <c r="L145" s="23">
        <f t="shared" si="27"/>
      </c>
      <c r="M145" s="22">
        <f t="shared" si="28"/>
      </c>
      <c r="N145" s="24">
        <f t="shared" si="29"/>
      </c>
      <c r="O145" s="221"/>
      <c r="P145" s="25"/>
      <c r="Q145" s="38"/>
      <c r="R145" s="8">
        <f>IF(Q145="",0,VLOOKUP(Q145,dbt!$B$6:$C$10,2,FALSE))</f>
        <v>0</v>
      </c>
      <c r="S145" s="8">
        <f>IF(F145="",0,VLOOKUP(F145,dbt!$D$6:$E$15,2,FALSE))</f>
        <v>0</v>
      </c>
      <c r="T145" s="22">
        <f>IF(G145="",0,VLOOKUP(G145,dbt!$F$6:$G$15,2,FALSE))</f>
        <v>0</v>
      </c>
      <c r="U145" s="69">
        <f>IF(F145="",0,INDEX(POINT!$E$8:$N$12,main!R145,main!S145))</f>
        <v>0</v>
      </c>
      <c r="V145" s="70">
        <f>IF(G145=0,0,INDEX(POINT!$E$18:$N$22,main!R145,main!T145))</f>
        <v>0</v>
      </c>
      <c r="W145" s="71">
        <f>IF(M145="",0,M145*POINT!$D$27)</f>
        <v>0</v>
      </c>
      <c r="X145" s="71">
        <f t="shared" si="30"/>
        <v>0</v>
      </c>
      <c r="Y145" s="26"/>
      <c r="Z145" s="27"/>
      <c r="AA145" s="42">
        <f t="shared" si="31"/>
        <v>0</v>
      </c>
      <c r="AB145" s="7">
        <f t="shared" si="32"/>
        <v>0</v>
      </c>
      <c r="AC145" s="7">
        <f t="shared" si="44"/>
        <v>0</v>
      </c>
      <c r="AD145" s="8"/>
      <c r="AE145" s="7">
        <f t="shared" si="33"/>
        <v>0</v>
      </c>
      <c r="AF145" s="44">
        <f t="shared" si="34"/>
        <v>0</v>
      </c>
      <c r="AG145" s="8"/>
      <c r="AH145" s="8"/>
      <c r="AI145" s="8"/>
      <c r="AJ145" s="28"/>
      <c r="AU145" s="1">
        <f t="shared" si="35"/>
        <v>0</v>
      </c>
      <c r="AV145" s="1">
        <f t="shared" si="36"/>
        <v>-100000</v>
      </c>
      <c r="AW145" s="1">
        <f t="shared" si="37"/>
        <v>-100000</v>
      </c>
      <c r="AX145" s="1">
        <f t="shared" si="38"/>
        <v>0</v>
      </c>
      <c r="AY145" s="1">
        <f t="shared" si="39"/>
        <v>-100000</v>
      </c>
      <c r="AZ145" s="1">
        <f t="shared" si="45"/>
        <v>-100000</v>
      </c>
      <c r="BA145" s="1">
        <f t="shared" si="45"/>
        <v>-100000</v>
      </c>
      <c r="BB145" s="1">
        <f t="shared" si="45"/>
        <v>-100000</v>
      </c>
      <c r="BC145" s="1">
        <f t="shared" si="45"/>
        <v>-100000</v>
      </c>
      <c r="BD145" s="1">
        <f t="shared" si="45"/>
        <v>-100000</v>
      </c>
      <c r="BE145" s="1">
        <f t="shared" si="45"/>
        <v>-100000</v>
      </c>
      <c r="BF145" s="1">
        <f t="shared" si="45"/>
        <v>-100000</v>
      </c>
      <c r="BG145" s="1">
        <f t="shared" si="45"/>
        <v>-100000</v>
      </c>
      <c r="BH145" s="1">
        <f t="shared" si="45"/>
        <v>-100000</v>
      </c>
    </row>
    <row r="146" spans="2:60" ht="13.5">
      <c r="B146" s="210"/>
      <c r="C146" s="21"/>
      <c r="D146" s="36"/>
      <c r="E146" s="21"/>
      <c r="F146" s="36"/>
      <c r="G146" s="21"/>
      <c r="H146" s="36"/>
      <c r="I146" s="46"/>
      <c r="J146" s="46"/>
      <c r="K146" s="22">
        <f aca="true" t="shared" si="46" ref="K146:K161">IF(H146="","",DATEDIF(I146,$H$10+1,"y"))</f>
      </c>
      <c r="L146" s="23">
        <f aca="true" t="shared" si="47" ref="L146:L161">IF(H146="","",DATEDIF(I146,$H$10+1,"ym"))</f>
      </c>
      <c r="M146" s="22">
        <f aca="true" t="shared" si="48" ref="M146:M161">IF(H146="","",DATEDIF(J146,$H$10+1,"y"))</f>
      </c>
      <c r="N146" s="24">
        <f aca="true" t="shared" si="49" ref="N146:N161">IF(H146="","",DATEDIF(J146,$H$10+1,"ym"))</f>
      </c>
      <c r="O146" s="221"/>
      <c r="P146" s="25"/>
      <c r="Q146" s="38"/>
      <c r="R146" s="8">
        <f>IF(Q146="",0,VLOOKUP(Q146,dbt!$B$6:$C$10,2,FALSE))</f>
        <v>0</v>
      </c>
      <c r="S146" s="8">
        <f>IF(F146="",0,VLOOKUP(F146,dbt!$D$6:$E$15,2,FALSE))</f>
        <v>0</v>
      </c>
      <c r="T146" s="22">
        <f>IF(G146="",0,VLOOKUP(G146,dbt!$F$6:$G$15,2,FALSE))</f>
        <v>0</v>
      </c>
      <c r="U146" s="69">
        <f>IF(F146="",0,INDEX(POINT!$E$8:$N$12,main!R146,main!S146))</f>
        <v>0</v>
      </c>
      <c r="V146" s="70">
        <f>IF(G146=0,0,INDEX(POINT!$E$18:$N$22,main!R146,main!T146))</f>
        <v>0</v>
      </c>
      <c r="W146" s="71">
        <f>IF(M146="",0,M146*POINT!$D$27)</f>
        <v>0</v>
      </c>
      <c r="X146" s="71">
        <f aca="true" t="shared" si="50" ref="X146:X161">SUM(U146:W146)</f>
        <v>0</v>
      </c>
      <c r="Y146" s="26"/>
      <c r="Z146" s="27"/>
      <c r="AA146" s="42">
        <f aca="true" t="shared" si="51" ref="AA146:AA161">X146*$AB$7</f>
        <v>0</v>
      </c>
      <c r="AB146" s="7">
        <f aca="true" t="shared" si="52" ref="AB146:AB161">AA146-P146</f>
        <v>0</v>
      </c>
      <c r="AC146" s="7">
        <f t="shared" si="44"/>
        <v>0</v>
      </c>
      <c r="AD146" s="8"/>
      <c r="AE146" s="7">
        <f aca="true" t="shared" si="53" ref="AE146:AE161">AA146+AC146+AD146</f>
        <v>0</v>
      </c>
      <c r="AF146" s="44">
        <f aca="true" t="shared" si="54" ref="AF146:AF161">AE146-P146</f>
        <v>0</v>
      </c>
      <c r="AG146" s="8"/>
      <c r="AH146" s="8"/>
      <c r="AI146" s="8"/>
      <c r="AJ146" s="28"/>
      <c r="AU146" s="1">
        <f aca="true" t="shared" si="55" ref="AU146:AU161">IF(K146="",0,K146)</f>
        <v>0</v>
      </c>
      <c r="AV146" s="1">
        <f aca="true" t="shared" si="56" ref="AV146:AV161">IF(C146=1,P146,-100000)</f>
        <v>-100000</v>
      </c>
      <c r="AW146" s="1">
        <f aca="true" t="shared" si="57" ref="AW146:AW161">IF(C146=2,P146,-100000)</f>
        <v>-100000</v>
      </c>
      <c r="AX146" s="1">
        <f aca="true" t="shared" si="58" ref="AX146:AX161">IF(K146="",0,K146)</f>
        <v>0</v>
      </c>
      <c r="AY146" s="1">
        <f t="shared" si="39"/>
        <v>-100000</v>
      </c>
      <c r="AZ146" s="1">
        <f t="shared" si="45"/>
        <v>-100000</v>
      </c>
      <c r="BA146" s="1">
        <f t="shared" si="45"/>
        <v>-100000</v>
      </c>
      <c r="BB146" s="1">
        <f t="shared" si="45"/>
        <v>-100000</v>
      </c>
      <c r="BC146" s="1">
        <f t="shared" si="45"/>
        <v>-100000</v>
      </c>
      <c r="BD146" s="1">
        <f t="shared" si="45"/>
        <v>-100000</v>
      </c>
      <c r="BE146" s="1">
        <f t="shared" si="45"/>
        <v>-100000</v>
      </c>
      <c r="BF146" s="1">
        <f t="shared" si="45"/>
        <v>-100000</v>
      </c>
      <c r="BG146" s="1">
        <f t="shared" si="45"/>
        <v>-100000</v>
      </c>
      <c r="BH146" s="1">
        <f t="shared" si="45"/>
        <v>-100000</v>
      </c>
    </row>
    <row r="147" spans="2:60" ht="13.5">
      <c r="B147" s="210"/>
      <c r="C147" s="21"/>
      <c r="D147" s="36"/>
      <c r="E147" s="21"/>
      <c r="F147" s="36"/>
      <c r="G147" s="21"/>
      <c r="H147" s="36"/>
      <c r="I147" s="46"/>
      <c r="J147" s="46"/>
      <c r="K147" s="22">
        <f t="shared" si="46"/>
      </c>
      <c r="L147" s="23">
        <f t="shared" si="47"/>
      </c>
      <c r="M147" s="22">
        <f t="shared" si="48"/>
      </c>
      <c r="N147" s="24">
        <f t="shared" si="49"/>
      </c>
      <c r="O147" s="221"/>
      <c r="P147" s="25"/>
      <c r="Q147" s="38"/>
      <c r="R147" s="8">
        <f>IF(Q147="",0,VLOOKUP(Q147,dbt!$B$6:$C$10,2,FALSE))</f>
        <v>0</v>
      </c>
      <c r="S147" s="8">
        <f>IF(F147="",0,VLOOKUP(F147,dbt!$D$6:$E$15,2,FALSE))</f>
        <v>0</v>
      </c>
      <c r="T147" s="22">
        <f>IF(G147="",0,VLOOKUP(G147,dbt!$F$6:$G$15,2,FALSE))</f>
        <v>0</v>
      </c>
      <c r="U147" s="69">
        <f>IF(F147="",0,INDEX(POINT!$E$8:$N$12,main!R147,main!S147))</f>
        <v>0</v>
      </c>
      <c r="V147" s="70">
        <f>IF(G147=0,0,INDEX(POINT!$E$18:$N$22,main!R147,main!T147))</f>
        <v>0</v>
      </c>
      <c r="W147" s="71">
        <f>IF(M147="",0,M147*POINT!$D$27)</f>
        <v>0</v>
      </c>
      <c r="X147" s="71">
        <f t="shared" si="50"/>
        <v>0</v>
      </c>
      <c r="Y147" s="26"/>
      <c r="Z147" s="27"/>
      <c r="AA147" s="42">
        <f t="shared" si="51"/>
        <v>0</v>
      </c>
      <c r="AB147" s="7">
        <f t="shared" si="52"/>
        <v>0</v>
      </c>
      <c r="AC147" s="7">
        <f t="shared" si="44"/>
        <v>0</v>
      </c>
      <c r="AD147" s="8"/>
      <c r="AE147" s="7">
        <f t="shared" si="53"/>
        <v>0</v>
      </c>
      <c r="AF147" s="44">
        <f t="shared" si="54"/>
        <v>0</v>
      </c>
      <c r="AG147" s="8"/>
      <c r="AH147" s="8"/>
      <c r="AI147" s="8"/>
      <c r="AJ147" s="28"/>
      <c r="AU147" s="1">
        <f t="shared" si="55"/>
        <v>0</v>
      </c>
      <c r="AV147" s="1">
        <f t="shared" si="56"/>
        <v>-100000</v>
      </c>
      <c r="AW147" s="1">
        <f t="shared" si="57"/>
        <v>-100000</v>
      </c>
      <c r="AX147" s="1">
        <f t="shared" si="58"/>
        <v>0</v>
      </c>
      <c r="AY147" s="1">
        <f t="shared" si="39"/>
        <v>-100000</v>
      </c>
      <c r="AZ147" s="1">
        <f t="shared" si="45"/>
        <v>-100000</v>
      </c>
      <c r="BA147" s="1">
        <f t="shared" si="45"/>
        <v>-100000</v>
      </c>
      <c r="BB147" s="1">
        <f t="shared" si="45"/>
        <v>-100000</v>
      </c>
      <c r="BC147" s="1">
        <f t="shared" si="45"/>
        <v>-100000</v>
      </c>
      <c r="BD147" s="1">
        <f t="shared" si="45"/>
        <v>-100000</v>
      </c>
      <c r="BE147" s="1">
        <f t="shared" si="45"/>
        <v>-100000</v>
      </c>
      <c r="BF147" s="1">
        <f t="shared" si="45"/>
        <v>-100000</v>
      </c>
      <c r="BG147" s="1">
        <f t="shared" si="45"/>
        <v>-100000</v>
      </c>
      <c r="BH147" s="1">
        <f t="shared" si="45"/>
        <v>-100000</v>
      </c>
    </row>
    <row r="148" spans="2:60" ht="13.5">
      <c r="B148" s="210"/>
      <c r="C148" s="21"/>
      <c r="D148" s="36"/>
      <c r="E148" s="21"/>
      <c r="F148" s="36"/>
      <c r="G148" s="21"/>
      <c r="H148" s="36"/>
      <c r="I148" s="46"/>
      <c r="J148" s="46"/>
      <c r="K148" s="22">
        <f t="shared" si="46"/>
      </c>
      <c r="L148" s="23">
        <f t="shared" si="47"/>
      </c>
      <c r="M148" s="22">
        <f t="shared" si="48"/>
      </c>
      <c r="N148" s="24">
        <f t="shared" si="49"/>
      </c>
      <c r="O148" s="221"/>
      <c r="P148" s="25"/>
      <c r="Q148" s="38"/>
      <c r="R148" s="8">
        <f>IF(Q148="",0,VLOOKUP(Q148,dbt!$B$6:$C$10,2,FALSE))</f>
        <v>0</v>
      </c>
      <c r="S148" s="8">
        <f>IF(F148="",0,VLOOKUP(F148,dbt!$D$6:$E$15,2,FALSE))</f>
        <v>0</v>
      </c>
      <c r="T148" s="22">
        <f>IF(G148="",0,VLOOKUP(G148,dbt!$F$6:$G$15,2,FALSE))</f>
        <v>0</v>
      </c>
      <c r="U148" s="69">
        <f>IF(F148="",0,INDEX(POINT!$E$8:$N$12,main!R148,main!S148))</f>
        <v>0</v>
      </c>
      <c r="V148" s="70">
        <f>IF(G148=0,0,INDEX(POINT!$E$18:$N$22,main!R148,main!T148))</f>
        <v>0</v>
      </c>
      <c r="W148" s="71">
        <f>IF(M148="",0,M148*POINT!$D$27)</f>
        <v>0</v>
      </c>
      <c r="X148" s="71">
        <f t="shared" si="50"/>
        <v>0</v>
      </c>
      <c r="Y148" s="26"/>
      <c r="Z148" s="27"/>
      <c r="AA148" s="42">
        <f t="shared" si="51"/>
        <v>0</v>
      </c>
      <c r="AB148" s="7">
        <f t="shared" si="52"/>
        <v>0</v>
      </c>
      <c r="AC148" s="7">
        <f t="shared" si="44"/>
        <v>0</v>
      </c>
      <c r="AD148" s="8"/>
      <c r="AE148" s="7">
        <f t="shared" si="53"/>
        <v>0</v>
      </c>
      <c r="AF148" s="44">
        <f t="shared" si="54"/>
        <v>0</v>
      </c>
      <c r="AG148" s="8"/>
      <c r="AH148" s="8"/>
      <c r="AI148" s="8"/>
      <c r="AJ148" s="28"/>
      <c r="AU148" s="1">
        <f t="shared" si="55"/>
        <v>0</v>
      </c>
      <c r="AV148" s="1">
        <f t="shared" si="56"/>
        <v>-100000</v>
      </c>
      <c r="AW148" s="1">
        <f t="shared" si="57"/>
        <v>-100000</v>
      </c>
      <c r="AX148" s="1">
        <f t="shared" si="58"/>
        <v>0</v>
      </c>
      <c r="AY148" s="1">
        <f t="shared" si="39"/>
        <v>-100000</v>
      </c>
      <c r="AZ148" s="1">
        <f t="shared" si="45"/>
        <v>-100000</v>
      </c>
      <c r="BA148" s="1">
        <f t="shared" si="45"/>
        <v>-100000</v>
      </c>
      <c r="BB148" s="1">
        <f t="shared" si="45"/>
        <v>-100000</v>
      </c>
      <c r="BC148" s="1">
        <f t="shared" si="45"/>
        <v>-100000</v>
      </c>
      <c r="BD148" s="1">
        <f t="shared" si="45"/>
        <v>-100000</v>
      </c>
      <c r="BE148" s="1">
        <f t="shared" si="45"/>
        <v>-100000</v>
      </c>
      <c r="BF148" s="1">
        <f t="shared" si="45"/>
        <v>-100000</v>
      </c>
      <c r="BG148" s="1">
        <f t="shared" si="45"/>
        <v>-100000</v>
      </c>
      <c r="BH148" s="1">
        <f t="shared" si="45"/>
        <v>-100000</v>
      </c>
    </row>
    <row r="149" spans="2:60" ht="13.5">
      <c r="B149" s="210"/>
      <c r="C149" s="21"/>
      <c r="D149" s="36"/>
      <c r="E149" s="21"/>
      <c r="F149" s="36"/>
      <c r="G149" s="21"/>
      <c r="H149" s="36"/>
      <c r="I149" s="46"/>
      <c r="J149" s="46"/>
      <c r="K149" s="22">
        <f t="shared" si="46"/>
      </c>
      <c r="L149" s="23">
        <f t="shared" si="47"/>
      </c>
      <c r="M149" s="22">
        <f t="shared" si="48"/>
      </c>
      <c r="N149" s="24">
        <f t="shared" si="49"/>
      </c>
      <c r="O149" s="221"/>
      <c r="P149" s="25"/>
      <c r="Q149" s="38"/>
      <c r="R149" s="8">
        <f>IF(Q149="",0,VLOOKUP(Q149,dbt!$B$6:$C$10,2,FALSE))</f>
        <v>0</v>
      </c>
      <c r="S149" s="8">
        <f>IF(F149="",0,VLOOKUP(F149,dbt!$D$6:$E$15,2,FALSE))</f>
        <v>0</v>
      </c>
      <c r="T149" s="22">
        <f>IF(G149="",0,VLOOKUP(G149,dbt!$F$6:$G$15,2,FALSE))</f>
        <v>0</v>
      </c>
      <c r="U149" s="69">
        <f>IF(F149="",0,INDEX(POINT!$E$8:$N$12,main!R149,main!S149))</f>
        <v>0</v>
      </c>
      <c r="V149" s="70">
        <f>IF(G149=0,0,INDEX(POINT!$E$18:$N$22,main!R149,main!T149))</f>
        <v>0</v>
      </c>
      <c r="W149" s="71">
        <f>IF(M149="",0,M149*POINT!$D$27)</f>
        <v>0</v>
      </c>
      <c r="X149" s="71">
        <f t="shared" si="50"/>
        <v>0</v>
      </c>
      <c r="Y149" s="26"/>
      <c r="Z149" s="27"/>
      <c r="AA149" s="42">
        <f t="shared" si="51"/>
        <v>0</v>
      </c>
      <c r="AB149" s="7">
        <f t="shared" si="52"/>
        <v>0</v>
      </c>
      <c r="AC149" s="7">
        <f t="shared" si="44"/>
        <v>0</v>
      </c>
      <c r="AD149" s="8"/>
      <c r="AE149" s="7">
        <f t="shared" si="53"/>
        <v>0</v>
      </c>
      <c r="AF149" s="44">
        <f t="shared" si="54"/>
        <v>0</v>
      </c>
      <c r="AG149" s="8"/>
      <c r="AH149" s="8"/>
      <c r="AI149" s="8"/>
      <c r="AJ149" s="28"/>
      <c r="AU149" s="1">
        <f t="shared" si="55"/>
        <v>0</v>
      </c>
      <c r="AV149" s="1">
        <f t="shared" si="56"/>
        <v>-100000</v>
      </c>
      <c r="AW149" s="1">
        <f t="shared" si="57"/>
        <v>-100000</v>
      </c>
      <c r="AX149" s="1">
        <f t="shared" si="58"/>
        <v>0</v>
      </c>
      <c r="AY149" s="1">
        <f t="shared" si="39"/>
        <v>-100000</v>
      </c>
      <c r="AZ149" s="1">
        <f t="shared" si="45"/>
        <v>-100000</v>
      </c>
      <c r="BA149" s="1">
        <f t="shared" si="45"/>
        <v>-100000</v>
      </c>
      <c r="BB149" s="1">
        <f t="shared" si="45"/>
        <v>-100000</v>
      </c>
      <c r="BC149" s="1">
        <f t="shared" si="45"/>
        <v>-100000</v>
      </c>
      <c r="BD149" s="1">
        <f t="shared" si="45"/>
        <v>-100000</v>
      </c>
      <c r="BE149" s="1">
        <f t="shared" si="45"/>
        <v>-100000</v>
      </c>
      <c r="BF149" s="1">
        <f t="shared" si="45"/>
        <v>-100000</v>
      </c>
      <c r="BG149" s="1">
        <f t="shared" si="45"/>
        <v>-100000</v>
      </c>
      <c r="BH149" s="1">
        <f t="shared" si="45"/>
        <v>-100000</v>
      </c>
    </row>
    <row r="150" spans="2:60" ht="13.5">
      <c r="B150" s="210"/>
      <c r="C150" s="21"/>
      <c r="D150" s="36"/>
      <c r="E150" s="21"/>
      <c r="F150" s="36"/>
      <c r="G150" s="21"/>
      <c r="H150" s="36"/>
      <c r="I150" s="46"/>
      <c r="J150" s="46"/>
      <c r="K150" s="22">
        <f t="shared" si="46"/>
      </c>
      <c r="L150" s="23">
        <f t="shared" si="47"/>
      </c>
      <c r="M150" s="22">
        <f t="shared" si="48"/>
      </c>
      <c r="N150" s="24">
        <f t="shared" si="49"/>
      </c>
      <c r="O150" s="221"/>
      <c r="P150" s="25"/>
      <c r="Q150" s="38"/>
      <c r="R150" s="8">
        <f>IF(Q150="",0,VLOOKUP(Q150,dbt!$B$6:$C$10,2,FALSE))</f>
        <v>0</v>
      </c>
      <c r="S150" s="8">
        <f>IF(F150="",0,VLOOKUP(F150,dbt!$D$6:$E$15,2,FALSE))</f>
        <v>0</v>
      </c>
      <c r="T150" s="22">
        <f>IF(G150="",0,VLOOKUP(G150,dbt!$F$6:$G$15,2,FALSE))</f>
        <v>0</v>
      </c>
      <c r="U150" s="69">
        <f>IF(F150="",0,INDEX(POINT!$E$8:$N$12,main!R150,main!S150))</f>
        <v>0</v>
      </c>
      <c r="V150" s="70">
        <f>IF(G150=0,0,INDEX(POINT!$E$18:$N$22,main!R150,main!T150))</f>
        <v>0</v>
      </c>
      <c r="W150" s="71">
        <f>IF(M150="",0,M150*POINT!$D$27)</f>
        <v>0</v>
      </c>
      <c r="X150" s="71">
        <f t="shared" si="50"/>
        <v>0</v>
      </c>
      <c r="Y150" s="26"/>
      <c r="Z150" s="27"/>
      <c r="AA150" s="42">
        <f t="shared" si="51"/>
        <v>0</v>
      </c>
      <c r="AB150" s="7">
        <f t="shared" si="52"/>
        <v>0</v>
      </c>
      <c r="AC150" s="7">
        <f t="shared" si="44"/>
        <v>0</v>
      </c>
      <c r="AD150" s="8"/>
      <c r="AE150" s="7">
        <f t="shared" si="53"/>
        <v>0</v>
      </c>
      <c r="AF150" s="44">
        <f t="shared" si="54"/>
        <v>0</v>
      </c>
      <c r="AG150" s="8"/>
      <c r="AH150" s="8"/>
      <c r="AI150" s="8"/>
      <c r="AJ150" s="28"/>
      <c r="AU150" s="1">
        <f t="shared" si="55"/>
        <v>0</v>
      </c>
      <c r="AV150" s="1">
        <f t="shared" si="56"/>
        <v>-100000</v>
      </c>
      <c r="AW150" s="1">
        <f t="shared" si="57"/>
        <v>-100000</v>
      </c>
      <c r="AX150" s="1">
        <f t="shared" si="58"/>
        <v>0</v>
      </c>
      <c r="AY150" s="1">
        <f t="shared" si="39"/>
        <v>-100000</v>
      </c>
      <c r="AZ150" s="1">
        <f t="shared" si="45"/>
        <v>-100000</v>
      </c>
      <c r="BA150" s="1">
        <f t="shared" si="45"/>
        <v>-100000</v>
      </c>
      <c r="BB150" s="1">
        <f t="shared" si="45"/>
        <v>-100000</v>
      </c>
      <c r="BC150" s="1">
        <f t="shared" si="45"/>
        <v>-100000</v>
      </c>
      <c r="BD150" s="1">
        <f t="shared" si="45"/>
        <v>-100000</v>
      </c>
      <c r="BE150" s="1">
        <f t="shared" si="45"/>
        <v>-100000</v>
      </c>
      <c r="BF150" s="1">
        <f t="shared" si="45"/>
        <v>-100000</v>
      </c>
      <c r="BG150" s="1">
        <f t="shared" si="45"/>
        <v>-100000</v>
      </c>
      <c r="BH150" s="1">
        <f t="shared" si="45"/>
        <v>-100000</v>
      </c>
    </row>
    <row r="151" spans="2:60" ht="13.5">
      <c r="B151" s="210"/>
      <c r="C151" s="21"/>
      <c r="D151" s="36"/>
      <c r="E151" s="21"/>
      <c r="F151" s="36"/>
      <c r="G151" s="21"/>
      <c r="H151" s="36"/>
      <c r="I151" s="46"/>
      <c r="J151" s="46"/>
      <c r="K151" s="22">
        <f t="shared" si="46"/>
      </c>
      <c r="L151" s="23">
        <f t="shared" si="47"/>
      </c>
      <c r="M151" s="22">
        <f t="shared" si="48"/>
      </c>
      <c r="N151" s="24">
        <f t="shared" si="49"/>
      </c>
      <c r="O151" s="221"/>
      <c r="P151" s="25"/>
      <c r="Q151" s="38"/>
      <c r="R151" s="8">
        <f>IF(Q151="",0,VLOOKUP(Q151,dbt!$B$6:$C$10,2,FALSE))</f>
        <v>0</v>
      </c>
      <c r="S151" s="8">
        <f>IF(F151="",0,VLOOKUP(F151,dbt!$D$6:$E$15,2,FALSE))</f>
        <v>0</v>
      </c>
      <c r="T151" s="22">
        <f>IF(G151="",0,VLOOKUP(G151,dbt!$F$6:$G$15,2,FALSE))</f>
        <v>0</v>
      </c>
      <c r="U151" s="69">
        <f>IF(F151="",0,INDEX(POINT!$E$8:$N$12,main!R151,main!S151))</f>
        <v>0</v>
      </c>
      <c r="V151" s="70">
        <f>IF(G151=0,0,INDEX(POINT!$E$18:$N$22,main!R151,main!T151))</f>
        <v>0</v>
      </c>
      <c r="W151" s="71">
        <f>IF(M151="",0,M151*POINT!$D$27)</f>
        <v>0</v>
      </c>
      <c r="X151" s="71">
        <f t="shared" si="50"/>
        <v>0</v>
      </c>
      <c r="Y151" s="26"/>
      <c r="Z151" s="27"/>
      <c r="AA151" s="42">
        <f t="shared" si="51"/>
        <v>0</v>
      </c>
      <c r="AB151" s="7">
        <f t="shared" si="52"/>
        <v>0</v>
      </c>
      <c r="AC151" s="7">
        <f t="shared" si="44"/>
        <v>0</v>
      </c>
      <c r="AD151" s="8"/>
      <c r="AE151" s="7">
        <f t="shared" si="53"/>
        <v>0</v>
      </c>
      <c r="AF151" s="44">
        <f t="shared" si="54"/>
        <v>0</v>
      </c>
      <c r="AG151" s="8"/>
      <c r="AH151" s="8"/>
      <c r="AI151" s="8"/>
      <c r="AJ151" s="28"/>
      <c r="AU151" s="1">
        <f t="shared" si="55"/>
        <v>0</v>
      </c>
      <c r="AV151" s="1">
        <f t="shared" si="56"/>
        <v>-100000</v>
      </c>
      <c r="AW151" s="1">
        <f t="shared" si="57"/>
        <v>-100000</v>
      </c>
      <c r="AX151" s="1">
        <f t="shared" si="58"/>
        <v>0</v>
      </c>
      <c r="AY151" s="1">
        <f t="shared" si="39"/>
        <v>-100000</v>
      </c>
      <c r="AZ151" s="1">
        <f t="shared" si="45"/>
        <v>-100000</v>
      </c>
      <c r="BA151" s="1">
        <f t="shared" si="45"/>
        <v>-100000</v>
      </c>
      <c r="BB151" s="1">
        <f t="shared" si="45"/>
        <v>-100000</v>
      </c>
      <c r="BC151" s="1">
        <f t="shared" si="45"/>
        <v>-100000</v>
      </c>
      <c r="BD151" s="1">
        <f t="shared" si="45"/>
        <v>-100000</v>
      </c>
      <c r="BE151" s="1">
        <f t="shared" si="45"/>
        <v>-100000</v>
      </c>
      <c r="BF151" s="1">
        <f t="shared" si="45"/>
        <v>-100000</v>
      </c>
      <c r="BG151" s="1">
        <f t="shared" si="45"/>
        <v>-100000</v>
      </c>
      <c r="BH151" s="1">
        <f t="shared" si="45"/>
        <v>-100000</v>
      </c>
    </row>
    <row r="152" spans="2:60" ht="13.5">
      <c r="B152" s="210"/>
      <c r="C152" s="21"/>
      <c r="D152" s="36"/>
      <c r="E152" s="21"/>
      <c r="F152" s="36"/>
      <c r="G152" s="21"/>
      <c r="H152" s="36"/>
      <c r="I152" s="46"/>
      <c r="J152" s="46"/>
      <c r="K152" s="22">
        <f t="shared" si="46"/>
      </c>
      <c r="L152" s="23">
        <f t="shared" si="47"/>
      </c>
      <c r="M152" s="22">
        <f t="shared" si="48"/>
      </c>
      <c r="N152" s="24">
        <f t="shared" si="49"/>
      </c>
      <c r="O152" s="221"/>
      <c r="P152" s="25"/>
      <c r="Q152" s="38"/>
      <c r="R152" s="8">
        <f>IF(Q152="",0,VLOOKUP(Q152,dbt!$B$6:$C$10,2,FALSE))</f>
        <v>0</v>
      </c>
      <c r="S152" s="8">
        <f>IF(F152="",0,VLOOKUP(F152,dbt!$D$6:$E$15,2,FALSE))</f>
        <v>0</v>
      </c>
      <c r="T152" s="22">
        <f>IF(G152="",0,VLOOKUP(G152,dbt!$F$6:$G$15,2,FALSE))</f>
        <v>0</v>
      </c>
      <c r="U152" s="69">
        <f>IF(F152="",0,INDEX(POINT!$E$8:$N$12,main!R152,main!S152))</f>
        <v>0</v>
      </c>
      <c r="V152" s="70">
        <f>IF(G152=0,0,INDEX(POINT!$E$18:$N$22,main!R152,main!T152))</f>
        <v>0</v>
      </c>
      <c r="W152" s="71">
        <f>IF(M152="",0,M152*POINT!$D$27)</f>
        <v>0</v>
      </c>
      <c r="X152" s="71">
        <f t="shared" si="50"/>
        <v>0</v>
      </c>
      <c r="Y152" s="26"/>
      <c r="Z152" s="27"/>
      <c r="AA152" s="42">
        <f t="shared" si="51"/>
        <v>0</v>
      </c>
      <c r="AB152" s="7">
        <f t="shared" si="52"/>
        <v>0</v>
      </c>
      <c r="AC152" s="7">
        <f t="shared" si="44"/>
        <v>0</v>
      </c>
      <c r="AD152" s="8"/>
      <c r="AE152" s="7">
        <f t="shared" si="53"/>
        <v>0</v>
      </c>
      <c r="AF152" s="44">
        <f t="shared" si="54"/>
        <v>0</v>
      </c>
      <c r="AG152" s="8"/>
      <c r="AH152" s="8"/>
      <c r="AI152" s="8"/>
      <c r="AJ152" s="28"/>
      <c r="AU152" s="1">
        <f t="shared" si="55"/>
        <v>0</v>
      </c>
      <c r="AV152" s="1">
        <f t="shared" si="56"/>
        <v>-100000</v>
      </c>
      <c r="AW152" s="1">
        <f t="shared" si="57"/>
        <v>-100000</v>
      </c>
      <c r="AX152" s="1">
        <f t="shared" si="58"/>
        <v>0</v>
      </c>
      <c r="AY152" s="1">
        <f aca="true" t="shared" si="59" ref="AY152:AY161">IF($F152=AY$12,$P152,-100000)</f>
        <v>-100000</v>
      </c>
      <c r="AZ152" s="1">
        <f t="shared" si="45"/>
        <v>-100000</v>
      </c>
      <c r="BA152" s="1">
        <f t="shared" si="45"/>
        <v>-100000</v>
      </c>
      <c r="BB152" s="1">
        <f t="shared" si="45"/>
        <v>-100000</v>
      </c>
      <c r="BC152" s="1">
        <f t="shared" si="45"/>
        <v>-100000</v>
      </c>
      <c r="BD152" s="1">
        <f t="shared" si="45"/>
        <v>-100000</v>
      </c>
      <c r="BE152" s="1">
        <f t="shared" si="45"/>
        <v>-100000</v>
      </c>
      <c r="BF152" s="1">
        <f t="shared" si="45"/>
        <v>-100000</v>
      </c>
      <c r="BG152" s="1">
        <f t="shared" si="45"/>
        <v>-100000</v>
      </c>
      <c r="BH152" s="1">
        <f t="shared" si="45"/>
        <v>-100000</v>
      </c>
    </row>
    <row r="153" spans="2:60" ht="13.5">
      <c r="B153" s="210"/>
      <c r="C153" s="21"/>
      <c r="D153" s="36"/>
      <c r="E153" s="21"/>
      <c r="F153" s="36"/>
      <c r="G153" s="21"/>
      <c r="H153" s="36"/>
      <c r="I153" s="46"/>
      <c r="J153" s="46"/>
      <c r="K153" s="22">
        <f t="shared" si="46"/>
      </c>
      <c r="L153" s="23">
        <f t="shared" si="47"/>
      </c>
      <c r="M153" s="22">
        <f t="shared" si="48"/>
      </c>
      <c r="N153" s="24">
        <f t="shared" si="49"/>
      </c>
      <c r="O153" s="221"/>
      <c r="P153" s="25"/>
      <c r="Q153" s="38"/>
      <c r="R153" s="8">
        <f>IF(Q153="",0,VLOOKUP(Q153,dbt!$B$6:$C$10,2,FALSE))</f>
        <v>0</v>
      </c>
      <c r="S153" s="8">
        <f>IF(F153="",0,VLOOKUP(F153,dbt!$D$6:$E$15,2,FALSE))</f>
        <v>0</v>
      </c>
      <c r="T153" s="22">
        <f>IF(G153="",0,VLOOKUP(G153,dbt!$F$6:$G$15,2,FALSE))</f>
        <v>0</v>
      </c>
      <c r="U153" s="69">
        <f>IF(F153="",0,INDEX(POINT!$E$8:$N$12,main!R153,main!S153))</f>
        <v>0</v>
      </c>
      <c r="V153" s="70">
        <f>IF(G153=0,0,INDEX(POINT!$E$18:$N$22,main!R153,main!T153))</f>
        <v>0</v>
      </c>
      <c r="W153" s="71">
        <f>IF(M153="",0,M153*POINT!$D$27)</f>
        <v>0</v>
      </c>
      <c r="X153" s="71">
        <f t="shared" si="50"/>
        <v>0</v>
      </c>
      <c r="Y153" s="26"/>
      <c r="Z153" s="27"/>
      <c r="AA153" s="42">
        <f t="shared" si="51"/>
        <v>0</v>
      </c>
      <c r="AB153" s="7">
        <f t="shared" si="52"/>
        <v>0</v>
      </c>
      <c r="AC153" s="7">
        <f t="shared" si="44"/>
        <v>0</v>
      </c>
      <c r="AD153" s="8"/>
      <c r="AE153" s="7">
        <f t="shared" si="53"/>
        <v>0</v>
      </c>
      <c r="AF153" s="44">
        <f t="shared" si="54"/>
        <v>0</v>
      </c>
      <c r="AG153" s="8"/>
      <c r="AH153" s="8"/>
      <c r="AI153" s="8"/>
      <c r="AJ153" s="28"/>
      <c r="AU153" s="1">
        <f t="shared" si="55"/>
        <v>0</v>
      </c>
      <c r="AV153" s="1">
        <f t="shared" si="56"/>
        <v>-100000</v>
      </c>
      <c r="AW153" s="1">
        <f t="shared" si="57"/>
        <v>-100000</v>
      </c>
      <c r="AX153" s="1">
        <f t="shared" si="58"/>
        <v>0</v>
      </c>
      <c r="AY153" s="1">
        <f t="shared" si="59"/>
        <v>-100000</v>
      </c>
      <c r="AZ153" s="1">
        <f t="shared" si="45"/>
        <v>-100000</v>
      </c>
      <c r="BA153" s="1">
        <f t="shared" si="45"/>
        <v>-100000</v>
      </c>
      <c r="BB153" s="1">
        <f t="shared" si="45"/>
        <v>-100000</v>
      </c>
      <c r="BC153" s="1">
        <f t="shared" si="45"/>
        <v>-100000</v>
      </c>
      <c r="BD153" s="1">
        <f t="shared" si="45"/>
        <v>-100000</v>
      </c>
      <c r="BE153" s="1">
        <f t="shared" si="45"/>
        <v>-100000</v>
      </c>
      <c r="BF153" s="1">
        <f t="shared" si="45"/>
        <v>-100000</v>
      </c>
      <c r="BG153" s="1">
        <f t="shared" si="45"/>
        <v>-100000</v>
      </c>
      <c r="BH153" s="1">
        <f t="shared" si="45"/>
        <v>-100000</v>
      </c>
    </row>
    <row r="154" spans="2:60" ht="13.5">
      <c r="B154" s="210"/>
      <c r="C154" s="21"/>
      <c r="D154" s="36"/>
      <c r="E154" s="21"/>
      <c r="F154" s="36"/>
      <c r="G154" s="21"/>
      <c r="H154" s="36"/>
      <c r="I154" s="46"/>
      <c r="J154" s="46"/>
      <c r="K154" s="22">
        <f t="shared" si="46"/>
      </c>
      <c r="L154" s="23">
        <f t="shared" si="47"/>
      </c>
      <c r="M154" s="22">
        <f t="shared" si="48"/>
      </c>
      <c r="N154" s="24">
        <f t="shared" si="49"/>
      </c>
      <c r="O154" s="221"/>
      <c r="P154" s="25"/>
      <c r="Q154" s="38"/>
      <c r="R154" s="8">
        <f>IF(Q154="",0,VLOOKUP(Q154,dbt!$B$6:$C$10,2,FALSE))</f>
        <v>0</v>
      </c>
      <c r="S154" s="8">
        <f>IF(F154="",0,VLOOKUP(F154,dbt!$D$6:$E$15,2,FALSE))</f>
        <v>0</v>
      </c>
      <c r="T154" s="22">
        <f>IF(G154="",0,VLOOKUP(G154,dbt!$F$6:$G$15,2,FALSE))</f>
        <v>0</v>
      </c>
      <c r="U154" s="69">
        <f>IF(F154="",0,INDEX(POINT!$E$8:$N$12,main!R154,main!S154))</f>
        <v>0</v>
      </c>
      <c r="V154" s="70">
        <f>IF(G154=0,0,INDEX(POINT!$E$18:$N$22,main!R154,main!T154))</f>
        <v>0</v>
      </c>
      <c r="W154" s="71">
        <f>IF(M154="",0,M154*POINT!$D$27)</f>
        <v>0</v>
      </c>
      <c r="X154" s="71">
        <f t="shared" si="50"/>
        <v>0</v>
      </c>
      <c r="Y154" s="26"/>
      <c r="Z154" s="27"/>
      <c r="AA154" s="42">
        <f t="shared" si="51"/>
        <v>0</v>
      </c>
      <c r="AB154" s="7">
        <f t="shared" si="52"/>
        <v>0</v>
      </c>
      <c r="AC154" s="7">
        <f t="shared" si="44"/>
        <v>0</v>
      </c>
      <c r="AD154" s="8"/>
      <c r="AE154" s="7">
        <f t="shared" si="53"/>
        <v>0</v>
      </c>
      <c r="AF154" s="44">
        <f t="shared" si="54"/>
        <v>0</v>
      </c>
      <c r="AG154" s="8"/>
      <c r="AH154" s="8"/>
      <c r="AI154" s="8"/>
      <c r="AJ154" s="28"/>
      <c r="AU154" s="1">
        <f t="shared" si="55"/>
        <v>0</v>
      </c>
      <c r="AV154" s="1">
        <f t="shared" si="56"/>
        <v>-100000</v>
      </c>
      <c r="AW154" s="1">
        <f t="shared" si="57"/>
        <v>-100000</v>
      </c>
      <c r="AX154" s="1">
        <f t="shared" si="58"/>
        <v>0</v>
      </c>
      <c r="AY154" s="1">
        <f t="shared" si="59"/>
        <v>-100000</v>
      </c>
      <c r="AZ154" s="1">
        <f t="shared" si="45"/>
        <v>-100000</v>
      </c>
      <c r="BA154" s="1">
        <f t="shared" si="45"/>
        <v>-100000</v>
      </c>
      <c r="BB154" s="1">
        <f t="shared" si="45"/>
        <v>-100000</v>
      </c>
      <c r="BC154" s="1">
        <f t="shared" si="45"/>
        <v>-100000</v>
      </c>
      <c r="BD154" s="1">
        <f t="shared" si="45"/>
        <v>-100000</v>
      </c>
      <c r="BE154" s="1">
        <f t="shared" si="45"/>
        <v>-100000</v>
      </c>
      <c r="BF154" s="1">
        <f t="shared" si="45"/>
        <v>-100000</v>
      </c>
      <c r="BG154" s="1">
        <f t="shared" si="45"/>
        <v>-100000</v>
      </c>
      <c r="BH154" s="1">
        <f t="shared" si="45"/>
        <v>-100000</v>
      </c>
    </row>
    <row r="155" spans="2:60" ht="13.5">
      <c r="B155" s="210"/>
      <c r="C155" s="21"/>
      <c r="D155" s="36"/>
      <c r="E155" s="21"/>
      <c r="F155" s="36"/>
      <c r="G155" s="21"/>
      <c r="H155" s="36"/>
      <c r="I155" s="46"/>
      <c r="J155" s="46"/>
      <c r="K155" s="22">
        <f t="shared" si="46"/>
      </c>
      <c r="L155" s="23">
        <f t="shared" si="47"/>
      </c>
      <c r="M155" s="22">
        <f t="shared" si="48"/>
      </c>
      <c r="N155" s="24">
        <f t="shared" si="49"/>
      </c>
      <c r="O155" s="221"/>
      <c r="P155" s="25"/>
      <c r="Q155" s="38"/>
      <c r="R155" s="8">
        <f>IF(Q155="",0,VLOOKUP(Q155,dbt!$B$6:$C$10,2,FALSE))</f>
        <v>0</v>
      </c>
      <c r="S155" s="8">
        <f>IF(F155="",0,VLOOKUP(F155,dbt!$D$6:$E$15,2,FALSE))</f>
        <v>0</v>
      </c>
      <c r="T155" s="22">
        <f>IF(G155="",0,VLOOKUP(G155,dbt!$F$6:$G$15,2,FALSE))</f>
        <v>0</v>
      </c>
      <c r="U155" s="69">
        <f>IF(F155="",0,INDEX(POINT!$E$8:$N$12,main!R155,main!S155))</f>
        <v>0</v>
      </c>
      <c r="V155" s="70">
        <f>IF(G155=0,0,INDEX(POINT!$E$18:$N$22,main!R155,main!T155))</f>
        <v>0</v>
      </c>
      <c r="W155" s="71">
        <f>IF(M155="",0,M155*POINT!$D$27)</f>
        <v>0</v>
      </c>
      <c r="X155" s="71">
        <f t="shared" si="50"/>
        <v>0</v>
      </c>
      <c r="Y155" s="26"/>
      <c r="Z155" s="27"/>
      <c r="AA155" s="42">
        <f t="shared" si="51"/>
        <v>0</v>
      </c>
      <c r="AB155" s="7">
        <f t="shared" si="52"/>
        <v>0</v>
      </c>
      <c r="AC155" s="7">
        <f t="shared" si="44"/>
        <v>0</v>
      </c>
      <c r="AD155" s="8"/>
      <c r="AE155" s="7">
        <f t="shared" si="53"/>
        <v>0</v>
      </c>
      <c r="AF155" s="44">
        <f t="shared" si="54"/>
        <v>0</v>
      </c>
      <c r="AG155" s="8"/>
      <c r="AH155" s="8"/>
      <c r="AI155" s="8"/>
      <c r="AJ155" s="28"/>
      <c r="AU155" s="1">
        <f t="shared" si="55"/>
        <v>0</v>
      </c>
      <c r="AV155" s="1">
        <f t="shared" si="56"/>
        <v>-100000</v>
      </c>
      <c r="AW155" s="1">
        <f t="shared" si="57"/>
        <v>-100000</v>
      </c>
      <c r="AX155" s="1">
        <f t="shared" si="58"/>
        <v>0</v>
      </c>
      <c r="AY155" s="1">
        <f t="shared" si="59"/>
        <v>-100000</v>
      </c>
      <c r="AZ155" s="1">
        <f t="shared" si="45"/>
        <v>-100000</v>
      </c>
      <c r="BA155" s="1">
        <f t="shared" si="45"/>
        <v>-100000</v>
      </c>
      <c r="BB155" s="1">
        <f t="shared" si="45"/>
        <v>-100000</v>
      </c>
      <c r="BC155" s="1">
        <f t="shared" si="45"/>
        <v>-100000</v>
      </c>
      <c r="BD155" s="1">
        <f t="shared" si="45"/>
        <v>-100000</v>
      </c>
      <c r="BE155" s="1">
        <f t="shared" si="45"/>
        <v>-100000</v>
      </c>
      <c r="BF155" s="1">
        <f t="shared" si="45"/>
        <v>-100000</v>
      </c>
      <c r="BG155" s="1">
        <f t="shared" si="45"/>
        <v>-100000</v>
      </c>
      <c r="BH155" s="1">
        <f t="shared" si="45"/>
        <v>-100000</v>
      </c>
    </row>
    <row r="156" spans="2:60" ht="13.5">
      <c r="B156" s="210"/>
      <c r="C156" s="21"/>
      <c r="D156" s="36"/>
      <c r="E156" s="21"/>
      <c r="F156" s="36"/>
      <c r="G156" s="21"/>
      <c r="H156" s="36"/>
      <c r="I156" s="46"/>
      <c r="J156" s="46"/>
      <c r="K156" s="22">
        <f t="shared" si="46"/>
      </c>
      <c r="L156" s="23">
        <f t="shared" si="47"/>
      </c>
      <c r="M156" s="22">
        <f t="shared" si="48"/>
      </c>
      <c r="N156" s="24">
        <f t="shared" si="49"/>
      </c>
      <c r="O156" s="221"/>
      <c r="P156" s="25"/>
      <c r="Q156" s="38"/>
      <c r="R156" s="8">
        <f>IF(Q156="",0,VLOOKUP(Q156,dbt!$B$6:$C$10,2,FALSE))</f>
        <v>0</v>
      </c>
      <c r="S156" s="8">
        <f>IF(F156="",0,VLOOKUP(F156,dbt!$D$6:$E$15,2,FALSE))</f>
        <v>0</v>
      </c>
      <c r="T156" s="22">
        <f>IF(G156="",0,VLOOKUP(G156,dbt!$F$6:$G$15,2,FALSE))</f>
        <v>0</v>
      </c>
      <c r="U156" s="69">
        <f>IF(F156="",0,INDEX(POINT!$E$8:$N$12,main!R156,main!S156))</f>
        <v>0</v>
      </c>
      <c r="V156" s="70">
        <f>IF(G156=0,0,INDEX(POINT!$E$18:$N$22,main!R156,main!T156))</f>
        <v>0</v>
      </c>
      <c r="W156" s="71">
        <f>IF(M156="",0,M156*POINT!$D$27)</f>
        <v>0</v>
      </c>
      <c r="X156" s="71">
        <f t="shared" si="50"/>
        <v>0</v>
      </c>
      <c r="Y156" s="26"/>
      <c r="Z156" s="27"/>
      <c r="AA156" s="42">
        <f t="shared" si="51"/>
        <v>0</v>
      </c>
      <c r="AB156" s="7">
        <f t="shared" si="52"/>
        <v>0</v>
      </c>
      <c r="AC156" s="7">
        <f t="shared" si="44"/>
        <v>0</v>
      </c>
      <c r="AD156" s="8"/>
      <c r="AE156" s="7">
        <f t="shared" si="53"/>
        <v>0</v>
      </c>
      <c r="AF156" s="44">
        <f t="shared" si="54"/>
        <v>0</v>
      </c>
      <c r="AG156" s="8"/>
      <c r="AH156" s="8"/>
      <c r="AI156" s="8"/>
      <c r="AJ156" s="28"/>
      <c r="AU156" s="1">
        <f t="shared" si="55"/>
        <v>0</v>
      </c>
      <c r="AV156" s="1">
        <f t="shared" si="56"/>
        <v>-100000</v>
      </c>
      <c r="AW156" s="1">
        <f t="shared" si="57"/>
        <v>-100000</v>
      </c>
      <c r="AX156" s="1">
        <f t="shared" si="58"/>
        <v>0</v>
      </c>
      <c r="AY156" s="1">
        <f t="shared" si="59"/>
        <v>-100000</v>
      </c>
      <c r="AZ156" s="1">
        <f t="shared" si="45"/>
        <v>-100000</v>
      </c>
      <c r="BA156" s="1">
        <f t="shared" si="45"/>
        <v>-100000</v>
      </c>
      <c r="BB156" s="1">
        <f t="shared" si="45"/>
        <v>-100000</v>
      </c>
      <c r="BC156" s="1">
        <f t="shared" si="45"/>
        <v>-100000</v>
      </c>
      <c r="BD156" s="1">
        <f t="shared" si="45"/>
        <v>-100000</v>
      </c>
      <c r="BE156" s="1">
        <f t="shared" si="45"/>
        <v>-100000</v>
      </c>
      <c r="BF156" s="1">
        <f t="shared" si="45"/>
        <v>-100000</v>
      </c>
      <c r="BG156" s="1">
        <f t="shared" si="45"/>
        <v>-100000</v>
      </c>
      <c r="BH156" s="1">
        <f t="shared" si="45"/>
        <v>-100000</v>
      </c>
    </row>
    <row r="157" spans="2:60" ht="13.5">
      <c r="B157" s="210"/>
      <c r="C157" s="21"/>
      <c r="D157" s="36"/>
      <c r="E157" s="21"/>
      <c r="F157" s="36"/>
      <c r="G157" s="21"/>
      <c r="H157" s="36"/>
      <c r="I157" s="46"/>
      <c r="J157" s="46"/>
      <c r="K157" s="22">
        <f t="shared" si="46"/>
      </c>
      <c r="L157" s="23">
        <f t="shared" si="47"/>
      </c>
      <c r="M157" s="22">
        <f t="shared" si="48"/>
      </c>
      <c r="N157" s="24">
        <f t="shared" si="49"/>
      </c>
      <c r="O157" s="221"/>
      <c r="P157" s="25"/>
      <c r="Q157" s="38"/>
      <c r="R157" s="8">
        <f>IF(Q157="",0,VLOOKUP(Q157,dbt!$B$6:$C$10,2,FALSE))</f>
        <v>0</v>
      </c>
      <c r="S157" s="8">
        <f>IF(F157="",0,VLOOKUP(F157,dbt!$D$6:$E$15,2,FALSE))</f>
        <v>0</v>
      </c>
      <c r="T157" s="22">
        <f>IF(G157="",0,VLOOKUP(G157,dbt!$F$6:$G$15,2,FALSE))</f>
        <v>0</v>
      </c>
      <c r="U157" s="69">
        <f>IF(F157="",0,INDEX(POINT!$E$8:$N$12,main!R157,main!S157))</f>
        <v>0</v>
      </c>
      <c r="V157" s="70">
        <f>IF(G157=0,0,INDEX(POINT!$E$18:$N$22,main!R157,main!T157))</f>
        <v>0</v>
      </c>
      <c r="W157" s="71">
        <f>IF(M157="",0,M157*POINT!$D$27)</f>
        <v>0</v>
      </c>
      <c r="X157" s="71">
        <f t="shared" si="50"/>
        <v>0</v>
      </c>
      <c r="Y157" s="26"/>
      <c r="Z157" s="27"/>
      <c r="AA157" s="42">
        <f t="shared" si="51"/>
        <v>0</v>
      </c>
      <c r="AB157" s="7">
        <f t="shared" si="52"/>
        <v>0</v>
      </c>
      <c r="AC157" s="7">
        <f t="shared" si="44"/>
        <v>0</v>
      </c>
      <c r="AD157" s="8"/>
      <c r="AE157" s="7">
        <f t="shared" si="53"/>
        <v>0</v>
      </c>
      <c r="AF157" s="44">
        <f t="shared" si="54"/>
        <v>0</v>
      </c>
      <c r="AG157" s="8"/>
      <c r="AH157" s="8"/>
      <c r="AI157" s="8"/>
      <c r="AJ157" s="28"/>
      <c r="AU157" s="1">
        <f t="shared" si="55"/>
        <v>0</v>
      </c>
      <c r="AV157" s="1">
        <f t="shared" si="56"/>
        <v>-100000</v>
      </c>
      <c r="AW157" s="1">
        <f t="shared" si="57"/>
        <v>-100000</v>
      </c>
      <c r="AX157" s="1">
        <f t="shared" si="58"/>
        <v>0</v>
      </c>
      <c r="AY157" s="1">
        <f t="shared" si="59"/>
        <v>-100000</v>
      </c>
      <c r="AZ157" s="1">
        <f t="shared" si="45"/>
        <v>-100000</v>
      </c>
      <c r="BA157" s="1">
        <f t="shared" si="45"/>
        <v>-100000</v>
      </c>
      <c r="BB157" s="1">
        <f t="shared" si="45"/>
        <v>-100000</v>
      </c>
      <c r="BC157" s="1">
        <f t="shared" si="45"/>
        <v>-100000</v>
      </c>
      <c r="BD157" s="1">
        <f t="shared" si="45"/>
        <v>-100000</v>
      </c>
      <c r="BE157" s="1">
        <f t="shared" si="45"/>
        <v>-100000</v>
      </c>
      <c r="BF157" s="1">
        <f t="shared" si="45"/>
        <v>-100000</v>
      </c>
      <c r="BG157" s="1">
        <f t="shared" si="45"/>
        <v>-100000</v>
      </c>
      <c r="BH157" s="1">
        <f t="shared" si="45"/>
        <v>-100000</v>
      </c>
    </row>
    <row r="158" spans="2:60" ht="13.5">
      <c r="B158" s="210"/>
      <c r="C158" s="21"/>
      <c r="D158" s="36"/>
      <c r="E158" s="21"/>
      <c r="F158" s="36"/>
      <c r="G158" s="21"/>
      <c r="H158" s="36"/>
      <c r="I158" s="46"/>
      <c r="J158" s="46"/>
      <c r="K158" s="22">
        <f t="shared" si="46"/>
      </c>
      <c r="L158" s="23">
        <f t="shared" si="47"/>
      </c>
      <c r="M158" s="22">
        <f t="shared" si="48"/>
      </c>
      <c r="N158" s="24">
        <f t="shared" si="49"/>
      </c>
      <c r="O158" s="221"/>
      <c r="P158" s="25"/>
      <c r="Q158" s="38"/>
      <c r="R158" s="8">
        <f>IF(Q158="",0,VLOOKUP(Q158,dbt!$B$6:$C$10,2,FALSE))</f>
        <v>0</v>
      </c>
      <c r="S158" s="8">
        <f>IF(F158="",0,VLOOKUP(F158,dbt!$D$6:$E$15,2,FALSE))</f>
        <v>0</v>
      </c>
      <c r="T158" s="22">
        <f>IF(G158="",0,VLOOKUP(G158,dbt!$F$6:$G$15,2,FALSE))</f>
        <v>0</v>
      </c>
      <c r="U158" s="69">
        <f>IF(F158="",0,INDEX(POINT!$E$8:$N$12,main!R158,main!S158))</f>
        <v>0</v>
      </c>
      <c r="V158" s="70">
        <f>IF(G158=0,0,INDEX(POINT!$E$18:$N$22,main!R158,main!T158))</f>
        <v>0</v>
      </c>
      <c r="W158" s="71">
        <f>IF(M158="",0,M158*POINT!$D$27)</f>
        <v>0</v>
      </c>
      <c r="X158" s="71">
        <f t="shared" si="50"/>
        <v>0</v>
      </c>
      <c r="Y158" s="26"/>
      <c r="Z158" s="27"/>
      <c r="AA158" s="42">
        <f t="shared" si="51"/>
        <v>0</v>
      </c>
      <c r="AB158" s="7">
        <f t="shared" si="52"/>
        <v>0</v>
      </c>
      <c r="AC158" s="7">
        <f t="shared" si="44"/>
        <v>0</v>
      </c>
      <c r="AD158" s="8"/>
      <c r="AE158" s="7">
        <f t="shared" si="53"/>
        <v>0</v>
      </c>
      <c r="AF158" s="44">
        <f t="shared" si="54"/>
        <v>0</v>
      </c>
      <c r="AG158" s="8"/>
      <c r="AH158" s="8"/>
      <c r="AI158" s="8"/>
      <c r="AJ158" s="28"/>
      <c r="AU158" s="1">
        <f t="shared" si="55"/>
        <v>0</v>
      </c>
      <c r="AV158" s="1">
        <f t="shared" si="56"/>
        <v>-100000</v>
      </c>
      <c r="AW158" s="1">
        <f t="shared" si="57"/>
        <v>-100000</v>
      </c>
      <c r="AX158" s="1">
        <f t="shared" si="58"/>
        <v>0</v>
      </c>
      <c r="AY158" s="1">
        <f t="shared" si="59"/>
        <v>-100000</v>
      </c>
      <c r="AZ158" s="1">
        <f t="shared" si="45"/>
        <v>-100000</v>
      </c>
      <c r="BA158" s="1">
        <f t="shared" si="45"/>
        <v>-100000</v>
      </c>
      <c r="BB158" s="1">
        <f t="shared" si="45"/>
        <v>-100000</v>
      </c>
      <c r="BC158" s="1">
        <f t="shared" si="45"/>
        <v>-100000</v>
      </c>
      <c r="BD158" s="1">
        <f t="shared" si="45"/>
        <v>-100000</v>
      </c>
      <c r="BE158" s="1">
        <f t="shared" si="45"/>
        <v>-100000</v>
      </c>
      <c r="BF158" s="1">
        <f t="shared" si="45"/>
        <v>-100000</v>
      </c>
      <c r="BG158" s="1">
        <f t="shared" si="45"/>
        <v>-100000</v>
      </c>
      <c r="BH158" s="1">
        <f t="shared" si="45"/>
        <v>-100000</v>
      </c>
    </row>
    <row r="159" spans="2:60" ht="13.5">
      <c r="B159" s="210"/>
      <c r="C159" s="21"/>
      <c r="D159" s="36"/>
      <c r="E159" s="21"/>
      <c r="F159" s="36"/>
      <c r="G159" s="21"/>
      <c r="H159" s="36"/>
      <c r="I159" s="46"/>
      <c r="J159" s="46"/>
      <c r="K159" s="22">
        <f t="shared" si="46"/>
      </c>
      <c r="L159" s="23">
        <f t="shared" si="47"/>
      </c>
      <c r="M159" s="22">
        <f t="shared" si="48"/>
      </c>
      <c r="N159" s="24">
        <f t="shared" si="49"/>
      </c>
      <c r="O159" s="221"/>
      <c r="P159" s="25"/>
      <c r="Q159" s="38"/>
      <c r="R159" s="8">
        <f>IF(Q159="",0,VLOOKUP(Q159,dbt!$B$6:$C$10,2,FALSE))</f>
        <v>0</v>
      </c>
      <c r="S159" s="8">
        <f>IF(F159="",0,VLOOKUP(F159,dbt!$D$6:$E$15,2,FALSE))</f>
        <v>0</v>
      </c>
      <c r="T159" s="22">
        <f>IF(G159="",0,VLOOKUP(G159,dbt!$F$6:$G$15,2,FALSE))</f>
        <v>0</v>
      </c>
      <c r="U159" s="69">
        <f>IF(F159="",0,INDEX(POINT!$E$8:$N$12,main!R159,main!S159))</f>
        <v>0</v>
      </c>
      <c r="V159" s="70">
        <f>IF(G159=0,0,INDEX(POINT!$E$18:$N$22,main!R159,main!T159))</f>
        <v>0</v>
      </c>
      <c r="W159" s="71">
        <f>IF(M159="",0,M159*POINT!$D$27)</f>
        <v>0</v>
      </c>
      <c r="X159" s="71">
        <f t="shared" si="50"/>
        <v>0</v>
      </c>
      <c r="Y159" s="26"/>
      <c r="Z159" s="27"/>
      <c r="AA159" s="42">
        <f t="shared" si="51"/>
        <v>0</v>
      </c>
      <c r="AB159" s="7">
        <f t="shared" si="52"/>
        <v>0</v>
      </c>
      <c r="AC159" s="7">
        <f t="shared" si="44"/>
        <v>0</v>
      </c>
      <c r="AD159" s="8"/>
      <c r="AE159" s="7">
        <f t="shared" si="53"/>
        <v>0</v>
      </c>
      <c r="AF159" s="44">
        <f t="shared" si="54"/>
        <v>0</v>
      </c>
      <c r="AG159" s="8"/>
      <c r="AH159" s="8"/>
      <c r="AI159" s="8"/>
      <c r="AJ159" s="28"/>
      <c r="AU159" s="1">
        <f t="shared" si="55"/>
        <v>0</v>
      </c>
      <c r="AV159" s="1">
        <f t="shared" si="56"/>
        <v>-100000</v>
      </c>
      <c r="AW159" s="1">
        <f t="shared" si="57"/>
        <v>-100000</v>
      </c>
      <c r="AX159" s="1">
        <f t="shared" si="58"/>
        <v>0</v>
      </c>
      <c r="AY159" s="1">
        <f t="shared" si="59"/>
        <v>-100000</v>
      </c>
      <c r="AZ159" s="1">
        <f t="shared" si="45"/>
        <v>-100000</v>
      </c>
      <c r="BA159" s="1">
        <f t="shared" si="45"/>
        <v>-100000</v>
      </c>
      <c r="BB159" s="1">
        <f t="shared" si="45"/>
        <v>-100000</v>
      </c>
      <c r="BC159" s="1">
        <f t="shared" si="45"/>
        <v>-100000</v>
      </c>
      <c r="BD159" s="1">
        <f t="shared" si="45"/>
        <v>-100000</v>
      </c>
      <c r="BE159" s="1">
        <f t="shared" si="45"/>
        <v>-100000</v>
      </c>
      <c r="BF159" s="1">
        <f t="shared" si="45"/>
        <v>-100000</v>
      </c>
      <c r="BG159" s="1">
        <f t="shared" si="45"/>
        <v>-100000</v>
      </c>
      <c r="BH159" s="1">
        <f t="shared" si="45"/>
        <v>-100000</v>
      </c>
    </row>
    <row r="160" spans="2:60" ht="13.5">
      <c r="B160" s="210"/>
      <c r="C160" s="21"/>
      <c r="D160" s="36"/>
      <c r="E160" s="21"/>
      <c r="F160" s="36"/>
      <c r="G160" s="21"/>
      <c r="H160" s="36"/>
      <c r="I160" s="46"/>
      <c r="J160" s="46"/>
      <c r="K160" s="22">
        <f t="shared" si="46"/>
      </c>
      <c r="L160" s="23">
        <f t="shared" si="47"/>
      </c>
      <c r="M160" s="22">
        <f t="shared" si="48"/>
      </c>
      <c r="N160" s="24">
        <f t="shared" si="49"/>
      </c>
      <c r="O160" s="221"/>
      <c r="P160" s="25"/>
      <c r="Q160" s="38"/>
      <c r="R160" s="8">
        <f>IF(Q160="",0,VLOOKUP(Q160,dbt!$B$6:$C$10,2,FALSE))</f>
        <v>0</v>
      </c>
      <c r="S160" s="8">
        <f>IF(F160="",0,VLOOKUP(F160,dbt!$D$6:$E$15,2,FALSE))</f>
        <v>0</v>
      </c>
      <c r="T160" s="22">
        <f>IF(G160="",0,VLOOKUP(G160,dbt!$F$6:$G$15,2,FALSE))</f>
        <v>0</v>
      </c>
      <c r="U160" s="69">
        <f>IF(F160="",0,INDEX(POINT!$E$8:$N$12,main!R160,main!S160))</f>
        <v>0</v>
      </c>
      <c r="V160" s="70">
        <f>IF(G160=0,0,INDEX(POINT!$E$18:$N$22,main!R160,main!T160))</f>
        <v>0</v>
      </c>
      <c r="W160" s="71">
        <f>IF(M160="",0,M160*POINT!$D$27)</f>
        <v>0</v>
      </c>
      <c r="X160" s="71">
        <f t="shared" si="50"/>
        <v>0</v>
      </c>
      <c r="Y160" s="26"/>
      <c r="Z160" s="27"/>
      <c r="AA160" s="42">
        <f t="shared" si="51"/>
        <v>0</v>
      </c>
      <c r="AB160" s="7">
        <f t="shared" si="52"/>
        <v>0</v>
      </c>
      <c r="AC160" s="7">
        <f t="shared" si="44"/>
        <v>0</v>
      </c>
      <c r="AD160" s="8"/>
      <c r="AE160" s="7">
        <f t="shared" si="53"/>
        <v>0</v>
      </c>
      <c r="AF160" s="44">
        <f t="shared" si="54"/>
        <v>0</v>
      </c>
      <c r="AG160" s="8"/>
      <c r="AH160" s="8"/>
      <c r="AI160" s="8"/>
      <c r="AJ160" s="28"/>
      <c r="AU160" s="1">
        <f t="shared" si="55"/>
        <v>0</v>
      </c>
      <c r="AV160" s="1">
        <f t="shared" si="56"/>
        <v>-100000</v>
      </c>
      <c r="AW160" s="1">
        <f t="shared" si="57"/>
        <v>-100000</v>
      </c>
      <c r="AX160" s="1">
        <f t="shared" si="58"/>
        <v>0</v>
      </c>
      <c r="AY160" s="1">
        <f t="shared" si="59"/>
        <v>-100000</v>
      </c>
      <c r="AZ160" s="1">
        <f t="shared" si="45"/>
        <v>-100000</v>
      </c>
      <c r="BA160" s="1">
        <f t="shared" si="45"/>
        <v>-100000</v>
      </c>
      <c r="BB160" s="1">
        <f t="shared" si="45"/>
        <v>-100000</v>
      </c>
      <c r="BC160" s="1">
        <f t="shared" si="45"/>
        <v>-100000</v>
      </c>
      <c r="BD160" s="1">
        <f t="shared" si="45"/>
        <v>-100000</v>
      </c>
      <c r="BE160" s="1">
        <f t="shared" si="45"/>
        <v>-100000</v>
      </c>
      <c r="BF160" s="1">
        <f t="shared" si="45"/>
        <v>-100000</v>
      </c>
      <c r="BG160" s="1">
        <f t="shared" si="45"/>
        <v>-100000</v>
      </c>
      <c r="BH160" s="1">
        <f t="shared" si="45"/>
        <v>-100000</v>
      </c>
    </row>
    <row r="161" spans="2:60" ht="13.5">
      <c r="B161" s="210"/>
      <c r="C161" s="21"/>
      <c r="D161" s="36"/>
      <c r="E161" s="21"/>
      <c r="F161" s="36"/>
      <c r="G161" s="21"/>
      <c r="H161" s="36"/>
      <c r="I161" s="46"/>
      <c r="J161" s="46"/>
      <c r="K161" s="22">
        <f t="shared" si="46"/>
      </c>
      <c r="L161" s="23">
        <f t="shared" si="47"/>
      </c>
      <c r="M161" s="22">
        <f t="shared" si="48"/>
      </c>
      <c r="N161" s="24">
        <f t="shared" si="49"/>
      </c>
      <c r="O161" s="221"/>
      <c r="P161" s="25"/>
      <c r="Q161" s="38"/>
      <c r="R161" s="8">
        <f>IF(Q161="",0,VLOOKUP(Q161,dbt!$B$6:$C$10,2,FALSE))</f>
        <v>0</v>
      </c>
      <c r="S161" s="8">
        <f>IF(F161="",0,VLOOKUP(F161,dbt!$D$6:$E$15,2,FALSE))</f>
        <v>0</v>
      </c>
      <c r="T161" s="22">
        <f>IF(G161="",0,VLOOKUP(G161,dbt!$F$6:$G$15,2,FALSE))</f>
        <v>0</v>
      </c>
      <c r="U161" s="69">
        <f>IF(F161="",0,INDEX(POINT!$E$8:$N$12,main!R161,main!S161))</f>
        <v>0</v>
      </c>
      <c r="V161" s="70">
        <f>IF(G161=0,0,INDEX(POINT!$E$18:$N$22,main!R161,main!T161))</f>
        <v>0</v>
      </c>
      <c r="W161" s="71">
        <f>IF(M161="",0,M161*POINT!$D$27)</f>
        <v>0</v>
      </c>
      <c r="X161" s="71">
        <f t="shared" si="50"/>
        <v>0</v>
      </c>
      <c r="Y161" s="26"/>
      <c r="Z161" s="27"/>
      <c r="AA161" s="42">
        <f t="shared" si="51"/>
        <v>0</v>
      </c>
      <c r="AB161" s="7">
        <f t="shared" si="52"/>
        <v>0</v>
      </c>
      <c r="AC161" s="7">
        <f t="shared" si="44"/>
        <v>0</v>
      </c>
      <c r="AD161" s="8"/>
      <c r="AE161" s="7">
        <f t="shared" si="53"/>
        <v>0</v>
      </c>
      <c r="AF161" s="44">
        <f t="shared" si="54"/>
        <v>0</v>
      </c>
      <c r="AG161" s="8"/>
      <c r="AH161" s="8"/>
      <c r="AI161" s="8"/>
      <c r="AJ161" s="28"/>
      <c r="AU161" s="1">
        <f t="shared" si="55"/>
        <v>0</v>
      </c>
      <c r="AV161" s="1">
        <f t="shared" si="56"/>
        <v>-100000</v>
      </c>
      <c r="AW161" s="1">
        <f t="shared" si="57"/>
        <v>-100000</v>
      </c>
      <c r="AX161" s="1">
        <f t="shared" si="58"/>
        <v>0</v>
      </c>
      <c r="AY161" s="1">
        <f t="shared" si="59"/>
        <v>-100000</v>
      </c>
      <c r="AZ161" s="1">
        <f t="shared" si="45"/>
        <v>-100000</v>
      </c>
      <c r="BA161" s="1">
        <f t="shared" si="45"/>
        <v>-100000</v>
      </c>
      <c r="BB161" s="1">
        <f t="shared" si="45"/>
        <v>-100000</v>
      </c>
      <c r="BC161" s="1">
        <f t="shared" si="45"/>
        <v>-100000</v>
      </c>
      <c r="BD161" s="1">
        <f t="shared" si="45"/>
        <v>-100000</v>
      </c>
      <c r="BE161" s="1">
        <f t="shared" si="45"/>
        <v>-100000</v>
      </c>
      <c r="BF161" s="1">
        <f t="shared" si="45"/>
        <v>-100000</v>
      </c>
      <c r="BG161" s="1">
        <f t="shared" si="45"/>
        <v>-100000</v>
      </c>
      <c r="BH161" s="1">
        <f t="shared" si="45"/>
        <v>-100000</v>
      </c>
    </row>
    <row r="162" spans="2:60" ht="13.5">
      <c r="B162" s="211"/>
      <c r="C162" s="29"/>
      <c r="D162" s="29"/>
      <c r="E162" s="29"/>
      <c r="F162" s="29"/>
      <c r="G162" s="29"/>
      <c r="H162" s="29"/>
      <c r="I162" s="47"/>
      <c r="J162" s="47"/>
      <c r="K162" s="30">
        <f>IF(H162="","",DATEDIF(I162,$H$10+1,"y"))</f>
      </c>
      <c r="L162" s="31">
        <f>IF(H162="","",DATEDIF(I162,$H$10+1,"ym"))</f>
      </c>
      <c r="M162" s="30">
        <f>IF(H162="","",DATEDIF(J162,$H$10+1,"y"))</f>
      </c>
      <c r="N162" s="32">
        <f>IF(H162="","",DATEDIF(J162,$H$10+1,"ym"))</f>
      </c>
      <c r="O162" s="222"/>
      <c r="P162" s="50"/>
      <c r="Q162" s="51"/>
      <c r="R162" s="9">
        <f>IF(Q162="",0,VLOOKUP(Q162,dbt!$B$6:$C$10,2,FALSE))</f>
        <v>0</v>
      </c>
      <c r="S162" s="9">
        <f>IF(F162="",0,VLOOKUP(F162,dbt!$D$6:$E$15,2,FALSE))</f>
        <v>0</v>
      </c>
      <c r="T162" s="30">
        <f>IF(G162="",0,VLOOKUP(G162,dbt!$F$6:$G$15,2,FALSE))</f>
        <v>0</v>
      </c>
      <c r="U162" s="72">
        <f>IF(F162="",0,INDEX(POINT!$E$8:$N$12,main!R162,main!S162))</f>
        <v>0</v>
      </c>
      <c r="V162" s="70">
        <f>IF(G162=0,0,INDEX(POINT!$E$18:$N$22,main!R162,main!T162))</f>
        <v>0</v>
      </c>
      <c r="W162" s="73">
        <f>IF(M162="",0,M162*POINT!$D$27)</f>
        <v>0</v>
      </c>
      <c r="X162" s="73">
        <f>SUM(U162:W162)</f>
        <v>0</v>
      </c>
      <c r="Y162" s="33"/>
      <c r="Z162" s="34"/>
      <c r="AA162" s="43">
        <f>X162*$AB$7</f>
        <v>0</v>
      </c>
      <c r="AB162" s="10">
        <f>AA162-P162</f>
        <v>0</v>
      </c>
      <c r="AC162" s="10">
        <f>IF(AB162&lt;0,ROUNDUP(AB162*$AC$12*-1,0),0)</f>
        <v>0</v>
      </c>
      <c r="AD162" s="9"/>
      <c r="AE162" s="10">
        <f>AA162+AC162+AD162</f>
        <v>0</v>
      </c>
      <c r="AF162" s="45">
        <f>AE162-P162</f>
        <v>0</v>
      </c>
      <c r="AG162" s="8"/>
      <c r="AH162" s="8"/>
      <c r="AI162" s="8"/>
      <c r="AJ162" s="28"/>
      <c r="AU162" s="1">
        <f>IF(K162="",0,K162)</f>
        <v>0</v>
      </c>
      <c r="AV162" s="1">
        <f>IF(C162=1,P162,-100000)</f>
        <v>-100000</v>
      </c>
      <c r="AW162" s="1">
        <f>IF(C162=2,P162,-100000)</f>
        <v>-100000</v>
      </c>
      <c r="AX162" s="1">
        <f>IF(K162="",0,K162)</f>
        <v>0</v>
      </c>
      <c r="AY162" s="1">
        <f aca="true" t="shared" si="60" ref="AY162:BH162">IF($F162=AY$12,$P162,-100000)</f>
        <v>-100000</v>
      </c>
      <c r="AZ162" s="1">
        <f t="shared" si="60"/>
        <v>-100000</v>
      </c>
      <c r="BA162" s="1">
        <f t="shared" si="60"/>
        <v>-100000</v>
      </c>
      <c r="BB162" s="1">
        <f t="shared" si="60"/>
        <v>-100000</v>
      </c>
      <c r="BC162" s="1">
        <f t="shared" si="60"/>
        <v>-100000</v>
      </c>
      <c r="BD162" s="1">
        <f t="shared" si="60"/>
        <v>-100000</v>
      </c>
      <c r="BE162" s="1">
        <f>IF($F162=BE$12,$P162,-100000)</f>
        <v>-100000</v>
      </c>
      <c r="BF162" s="1">
        <f>IF($F162=BF$12,$P162,-100000)</f>
        <v>-100000</v>
      </c>
      <c r="BG162" s="1">
        <f>IF($F162=BG$12,$P162,-100000)</f>
        <v>-100000</v>
      </c>
      <c r="BH162" s="1">
        <f t="shared" si="60"/>
        <v>-100000</v>
      </c>
    </row>
    <row r="163" spans="2:10" ht="13.5">
      <c r="B163" s="5"/>
      <c r="C163" s="5"/>
      <c r="D163" s="5"/>
      <c r="E163" s="5"/>
      <c r="H163" s="5"/>
      <c r="I163" s="5"/>
      <c r="J163" s="5"/>
    </row>
    <row r="164" spans="2:10" ht="13.5">
      <c r="B164" s="5"/>
      <c r="C164" s="5"/>
      <c r="D164" s="5"/>
      <c r="E164" s="5"/>
      <c r="H164" s="5"/>
      <c r="I164" s="5"/>
      <c r="J164" s="5"/>
    </row>
    <row r="165" spans="2:10" ht="13.5">
      <c r="B165" s="5"/>
      <c r="C165" s="5"/>
      <c r="D165" s="5"/>
      <c r="E165" s="5"/>
      <c r="H165" s="5"/>
      <c r="I165" s="5"/>
      <c r="J165" s="5"/>
    </row>
    <row r="166" spans="2:10" ht="13.5">
      <c r="B166" s="5"/>
      <c r="C166" s="5"/>
      <c r="D166" s="5"/>
      <c r="E166" s="5"/>
      <c r="H166" s="5"/>
      <c r="I166" s="5"/>
      <c r="J166" s="5"/>
    </row>
    <row r="167" spans="2:10" ht="13.5">
      <c r="B167" s="5"/>
      <c r="C167" s="5"/>
      <c r="D167" s="5"/>
      <c r="E167" s="5"/>
      <c r="H167" s="5"/>
      <c r="I167" s="5"/>
      <c r="J167" s="5"/>
    </row>
    <row r="168" spans="2:10" ht="13.5">
      <c r="B168" s="5"/>
      <c r="C168" s="5"/>
      <c r="D168" s="5"/>
      <c r="E168" s="5"/>
      <c r="H168" s="5"/>
      <c r="I168" s="5"/>
      <c r="J168" s="5"/>
    </row>
    <row r="169" spans="2:10" ht="13.5">
      <c r="B169" s="5"/>
      <c r="C169" s="5"/>
      <c r="D169" s="5"/>
      <c r="E169" s="5"/>
      <c r="H169" s="5"/>
      <c r="I169" s="5"/>
      <c r="J169" s="5"/>
    </row>
    <row r="170" spans="2:10" ht="13.5">
      <c r="B170" s="5"/>
      <c r="C170" s="5"/>
      <c r="D170" s="5"/>
      <c r="E170" s="5"/>
      <c r="H170" s="5"/>
      <c r="I170" s="5"/>
      <c r="J170" s="5"/>
    </row>
    <row r="171" spans="2:10" ht="13.5">
      <c r="B171" s="5"/>
      <c r="C171" s="5"/>
      <c r="D171" s="5"/>
      <c r="E171" s="5"/>
      <c r="H171" s="5"/>
      <c r="I171" s="5"/>
      <c r="J171" s="5"/>
    </row>
    <row r="172" spans="2:10" ht="13.5">
      <c r="B172" s="5"/>
      <c r="C172" s="5"/>
      <c r="D172" s="5"/>
      <c r="E172" s="5"/>
      <c r="H172" s="5"/>
      <c r="I172" s="5"/>
      <c r="J172" s="5"/>
    </row>
    <row r="173" spans="2:10" ht="13.5">
      <c r="B173" s="5"/>
      <c r="C173" s="5"/>
      <c r="D173" s="5"/>
      <c r="E173" s="5"/>
      <c r="H173" s="5"/>
      <c r="I173" s="5"/>
      <c r="J173" s="5"/>
    </row>
    <row r="174" spans="2:10" ht="13.5">
      <c r="B174" s="5"/>
      <c r="C174" s="5"/>
      <c r="D174" s="5"/>
      <c r="E174" s="5"/>
      <c r="H174" s="5"/>
      <c r="I174" s="5"/>
      <c r="J174" s="5"/>
    </row>
    <row r="175" spans="2:10" ht="13.5">
      <c r="B175" s="5"/>
      <c r="C175" s="5"/>
      <c r="D175" s="5"/>
      <c r="E175" s="5"/>
      <c r="H175" s="5"/>
      <c r="I175" s="5"/>
      <c r="J175" s="5"/>
    </row>
    <row r="176" spans="2:10" ht="13.5">
      <c r="B176" s="5"/>
      <c r="C176" s="5"/>
      <c r="D176" s="5"/>
      <c r="E176" s="5"/>
      <c r="H176" s="5"/>
      <c r="I176" s="5"/>
      <c r="J176" s="5"/>
    </row>
    <row r="177" spans="2:10" ht="13.5">
      <c r="B177" s="5"/>
      <c r="C177" s="5"/>
      <c r="D177" s="5"/>
      <c r="E177" s="5"/>
      <c r="H177" s="5"/>
      <c r="I177" s="5"/>
      <c r="J177" s="5"/>
    </row>
    <row r="178" spans="2:10" ht="13.5">
      <c r="B178" s="5"/>
      <c r="C178" s="5"/>
      <c r="D178" s="5"/>
      <c r="E178" s="5"/>
      <c r="H178" s="5"/>
      <c r="I178" s="5"/>
      <c r="J178" s="5"/>
    </row>
    <row r="179" spans="2:10" ht="13.5">
      <c r="B179" s="5"/>
      <c r="C179" s="5"/>
      <c r="D179" s="5"/>
      <c r="E179" s="5"/>
      <c r="H179" s="5"/>
      <c r="I179" s="5"/>
      <c r="J179" s="5"/>
    </row>
    <row r="180" spans="2:10" ht="13.5">
      <c r="B180" s="5"/>
      <c r="C180" s="5"/>
      <c r="D180" s="5"/>
      <c r="E180" s="5"/>
      <c r="H180" s="5"/>
      <c r="I180" s="5"/>
      <c r="J180" s="5"/>
    </row>
    <row r="181" spans="2:10" ht="13.5">
      <c r="B181" s="5"/>
      <c r="C181" s="5"/>
      <c r="D181" s="5"/>
      <c r="E181" s="5"/>
      <c r="H181" s="5"/>
      <c r="I181" s="5"/>
      <c r="J181" s="5"/>
    </row>
    <row r="182" spans="2:10" ht="13.5">
      <c r="B182" s="5"/>
      <c r="C182" s="5"/>
      <c r="D182" s="5"/>
      <c r="E182" s="5"/>
      <c r="H182" s="5"/>
      <c r="I182" s="5"/>
      <c r="J182" s="5"/>
    </row>
    <row r="183" spans="2:10" ht="13.5">
      <c r="B183" s="5"/>
      <c r="C183" s="5"/>
      <c r="D183" s="5"/>
      <c r="E183" s="5"/>
      <c r="H183" s="5"/>
      <c r="I183" s="5"/>
      <c r="J183" s="5"/>
    </row>
    <row r="184" spans="2:10" ht="13.5">
      <c r="B184" s="5"/>
      <c r="C184" s="5"/>
      <c r="D184" s="5"/>
      <c r="E184" s="5"/>
      <c r="H184" s="5"/>
      <c r="I184" s="5"/>
      <c r="J184" s="5"/>
    </row>
    <row r="185" spans="2:10" ht="13.5">
      <c r="B185" s="5"/>
      <c r="C185" s="5"/>
      <c r="D185" s="5"/>
      <c r="E185" s="5"/>
      <c r="H185" s="5"/>
      <c r="I185" s="5"/>
      <c r="J185" s="5"/>
    </row>
    <row r="186" spans="2:10" ht="13.5">
      <c r="B186" s="5"/>
      <c r="C186" s="5"/>
      <c r="D186" s="5"/>
      <c r="E186" s="5"/>
      <c r="H186" s="5"/>
      <c r="I186" s="5"/>
      <c r="J186" s="5"/>
    </row>
    <row r="187" spans="2:10" ht="13.5">
      <c r="B187" s="5"/>
      <c r="C187" s="5"/>
      <c r="D187" s="5"/>
      <c r="E187" s="5"/>
      <c r="H187" s="5"/>
      <c r="I187" s="5"/>
      <c r="J187" s="5"/>
    </row>
    <row r="188" spans="2:10" ht="13.5">
      <c r="B188" s="5"/>
      <c r="C188" s="5"/>
      <c r="D188" s="5"/>
      <c r="E188" s="5"/>
      <c r="H188" s="5"/>
      <c r="I188" s="5"/>
      <c r="J188" s="5"/>
    </row>
    <row r="189" spans="2:10" ht="13.5">
      <c r="B189" s="5"/>
      <c r="C189" s="5"/>
      <c r="D189" s="5"/>
      <c r="E189" s="5"/>
      <c r="H189" s="5"/>
      <c r="I189" s="5"/>
      <c r="J189" s="5"/>
    </row>
    <row r="190" spans="2:10" ht="13.5">
      <c r="B190" s="5"/>
      <c r="C190" s="5"/>
      <c r="D190" s="5"/>
      <c r="E190" s="5"/>
      <c r="H190" s="5"/>
      <c r="I190" s="5"/>
      <c r="J190" s="5"/>
    </row>
    <row r="191" spans="2:10" ht="13.5">
      <c r="B191" s="5"/>
      <c r="C191" s="5"/>
      <c r="D191" s="5"/>
      <c r="E191" s="5"/>
      <c r="H191" s="5"/>
      <c r="I191" s="5"/>
      <c r="J191" s="5"/>
    </row>
    <row r="192" spans="2:10" ht="13.5">
      <c r="B192" s="5"/>
      <c r="C192" s="5"/>
      <c r="D192" s="5"/>
      <c r="E192" s="5"/>
      <c r="H192" s="5"/>
      <c r="I192" s="5"/>
      <c r="J192" s="5"/>
    </row>
    <row r="193" spans="2:10" ht="13.5">
      <c r="B193" s="5"/>
      <c r="C193" s="5"/>
      <c r="D193" s="5"/>
      <c r="E193" s="5"/>
      <c r="H193" s="5"/>
      <c r="I193" s="5"/>
      <c r="J193" s="5"/>
    </row>
    <row r="194" spans="2:10" ht="13.5">
      <c r="B194" s="5"/>
      <c r="C194" s="5"/>
      <c r="D194" s="5"/>
      <c r="E194" s="5"/>
      <c r="H194" s="5"/>
      <c r="I194" s="5"/>
      <c r="J194" s="5"/>
    </row>
    <row r="195" spans="2:10" ht="13.5">
      <c r="B195" s="5"/>
      <c r="C195" s="5"/>
      <c r="D195" s="5"/>
      <c r="E195" s="5"/>
      <c r="H195" s="5"/>
      <c r="I195" s="5"/>
      <c r="J195" s="5"/>
    </row>
    <row r="196" spans="2:10" ht="13.5">
      <c r="B196" s="5"/>
      <c r="C196" s="5"/>
      <c r="D196" s="5"/>
      <c r="E196" s="5"/>
      <c r="H196" s="5"/>
      <c r="I196" s="5"/>
      <c r="J196" s="5"/>
    </row>
    <row r="197" spans="2:10" ht="13.5">
      <c r="B197" s="5"/>
      <c r="C197" s="5"/>
      <c r="D197" s="5"/>
      <c r="E197" s="5"/>
      <c r="H197" s="5"/>
      <c r="I197" s="5"/>
      <c r="J197" s="5"/>
    </row>
    <row r="198" spans="2:10" ht="13.5">
      <c r="B198" s="5"/>
      <c r="C198" s="5"/>
      <c r="D198" s="5"/>
      <c r="E198" s="5"/>
      <c r="H198" s="5"/>
      <c r="I198" s="5"/>
      <c r="J198" s="5"/>
    </row>
    <row r="199" spans="2:10" ht="13.5">
      <c r="B199" s="5"/>
      <c r="C199" s="5"/>
      <c r="D199" s="5"/>
      <c r="E199" s="5"/>
      <c r="H199" s="5"/>
      <c r="I199" s="5"/>
      <c r="J199" s="5"/>
    </row>
    <row r="200" spans="2:10" ht="13.5">
      <c r="B200" s="5"/>
      <c r="C200" s="5"/>
      <c r="D200" s="5"/>
      <c r="E200" s="5"/>
      <c r="H200" s="5"/>
      <c r="I200" s="5"/>
      <c r="J200" s="5"/>
    </row>
    <row r="201" spans="2:10" ht="13.5">
      <c r="B201" s="5"/>
      <c r="C201" s="5"/>
      <c r="D201" s="5"/>
      <c r="E201" s="5"/>
      <c r="H201" s="5"/>
      <c r="I201" s="5"/>
      <c r="J201" s="5"/>
    </row>
    <row r="202" spans="2:10" ht="13.5">
      <c r="B202" s="5"/>
      <c r="C202" s="5"/>
      <c r="D202" s="5"/>
      <c r="E202" s="5"/>
      <c r="H202" s="5"/>
      <c r="I202" s="5"/>
      <c r="J202" s="5"/>
    </row>
    <row r="203" spans="2:10" ht="13.5">
      <c r="B203" s="5"/>
      <c r="C203" s="5"/>
      <c r="D203" s="5"/>
      <c r="E203" s="5"/>
      <c r="H203" s="5"/>
      <c r="I203" s="5"/>
      <c r="J203" s="5"/>
    </row>
    <row r="204" spans="2:10" ht="13.5">
      <c r="B204" s="5"/>
      <c r="C204" s="5"/>
      <c r="D204" s="5"/>
      <c r="E204" s="5"/>
      <c r="H204" s="5"/>
      <c r="I204" s="5"/>
      <c r="J204" s="5"/>
    </row>
    <row r="205" spans="2:10" ht="13.5">
      <c r="B205" s="5"/>
      <c r="C205" s="5"/>
      <c r="D205" s="5"/>
      <c r="E205" s="5"/>
      <c r="H205" s="5"/>
      <c r="I205" s="5"/>
      <c r="J205" s="5"/>
    </row>
    <row r="206" spans="2:10" ht="13.5">
      <c r="B206" s="5"/>
      <c r="C206" s="5"/>
      <c r="D206" s="5"/>
      <c r="E206" s="5"/>
      <c r="H206" s="5"/>
      <c r="I206" s="5"/>
      <c r="J206" s="5"/>
    </row>
    <row r="207" spans="2:10" ht="13.5">
      <c r="B207" s="5"/>
      <c r="C207" s="5"/>
      <c r="D207" s="5"/>
      <c r="E207" s="5"/>
      <c r="H207" s="5"/>
      <c r="I207" s="5"/>
      <c r="J207" s="5"/>
    </row>
    <row r="208" spans="2:10" ht="13.5">
      <c r="B208" s="5"/>
      <c r="C208" s="5"/>
      <c r="D208" s="5"/>
      <c r="E208" s="5"/>
      <c r="H208" s="5"/>
      <c r="I208" s="5"/>
      <c r="J208" s="5"/>
    </row>
    <row r="209" spans="2:10" ht="13.5">
      <c r="B209" s="5"/>
      <c r="C209" s="5"/>
      <c r="D209" s="5"/>
      <c r="E209" s="5"/>
      <c r="H209" s="5"/>
      <c r="I209" s="5"/>
      <c r="J209" s="5"/>
    </row>
    <row r="210" spans="2:10" ht="13.5">
      <c r="B210" s="5"/>
      <c r="C210" s="5"/>
      <c r="D210" s="5"/>
      <c r="E210" s="5"/>
      <c r="H210" s="5"/>
      <c r="I210" s="5"/>
      <c r="J210" s="5"/>
    </row>
    <row r="211" spans="2:10" ht="13.5">
      <c r="B211" s="5"/>
      <c r="C211" s="5"/>
      <c r="D211" s="5"/>
      <c r="E211" s="5"/>
      <c r="H211" s="5"/>
      <c r="I211" s="5"/>
      <c r="J211" s="5"/>
    </row>
    <row r="212" spans="2:10" ht="13.5">
      <c r="B212" s="5"/>
      <c r="C212" s="5"/>
      <c r="D212" s="5"/>
      <c r="E212" s="5"/>
      <c r="H212" s="5"/>
      <c r="I212" s="5"/>
      <c r="J212" s="5"/>
    </row>
    <row r="213" spans="2:10" ht="13.5">
      <c r="B213" s="5"/>
      <c r="C213" s="5"/>
      <c r="D213" s="5"/>
      <c r="E213" s="5"/>
      <c r="H213" s="5"/>
      <c r="I213" s="5"/>
      <c r="J213" s="5"/>
    </row>
    <row r="214" spans="2:10" ht="13.5">
      <c r="B214" s="5"/>
      <c r="C214" s="5"/>
      <c r="D214" s="5"/>
      <c r="E214" s="5"/>
      <c r="H214" s="5"/>
      <c r="I214" s="5"/>
      <c r="J214" s="5"/>
    </row>
    <row r="215" spans="2:10" ht="13.5">
      <c r="B215" s="5"/>
      <c r="C215" s="5"/>
      <c r="D215" s="5"/>
      <c r="E215" s="5"/>
      <c r="H215" s="5"/>
      <c r="I215" s="5"/>
      <c r="J215" s="5"/>
    </row>
    <row r="216" spans="2:10" ht="13.5">
      <c r="B216" s="5"/>
      <c r="C216" s="5"/>
      <c r="D216" s="5"/>
      <c r="E216" s="5"/>
      <c r="H216" s="5"/>
      <c r="I216" s="5"/>
      <c r="J216" s="5"/>
    </row>
    <row r="217" spans="2:10" ht="13.5">
      <c r="B217" s="5"/>
      <c r="C217" s="5"/>
      <c r="D217" s="5"/>
      <c r="E217" s="5"/>
      <c r="H217" s="5"/>
      <c r="I217" s="5"/>
      <c r="J217" s="5"/>
    </row>
    <row r="218" spans="2:10" ht="13.5">
      <c r="B218" s="5"/>
      <c r="C218" s="5"/>
      <c r="D218" s="5"/>
      <c r="E218" s="5"/>
      <c r="H218" s="5"/>
      <c r="I218" s="5"/>
      <c r="J218" s="5"/>
    </row>
    <row r="219" spans="2:10" ht="13.5">
      <c r="B219" s="5"/>
      <c r="C219" s="5"/>
      <c r="D219" s="5"/>
      <c r="E219" s="5"/>
      <c r="H219" s="5"/>
      <c r="I219" s="5"/>
      <c r="J219" s="5"/>
    </row>
    <row r="220" spans="2:10" ht="13.5">
      <c r="B220" s="5"/>
      <c r="C220" s="5"/>
      <c r="D220" s="5"/>
      <c r="E220" s="5"/>
      <c r="H220" s="5"/>
      <c r="I220" s="5"/>
      <c r="J220" s="5"/>
    </row>
    <row r="221" spans="2:10" ht="13.5">
      <c r="B221" s="5"/>
      <c r="C221" s="5"/>
      <c r="D221" s="5"/>
      <c r="E221" s="5"/>
      <c r="H221" s="5"/>
      <c r="I221" s="5"/>
      <c r="J221" s="5"/>
    </row>
    <row r="222" spans="2:10" ht="13.5">
      <c r="B222" s="5"/>
      <c r="C222" s="5"/>
      <c r="D222" s="5"/>
      <c r="E222" s="5"/>
      <c r="H222" s="5"/>
      <c r="I222" s="5"/>
      <c r="J222" s="5"/>
    </row>
    <row r="223" spans="2:10" ht="13.5">
      <c r="B223" s="5"/>
      <c r="C223" s="5"/>
      <c r="D223" s="5"/>
      <c r="E223" s="5"/>
      <c r="H223" s="5"/>
      <c r="I223" s="5"/>
      <c r="J223" s="5"/>
    </row>
    <row r="224" spans="2:10" ht="13.5">
      <c r="B224" s="5"/>
      <c r="C224" s="5"/>
      <c r="D224" s="5"/>
      <c r="E224" s="5"/>
      <c r="H224" s="5"/>
      <c r="I224" s="5"/>
      <c r="J224" s="5"/>
    </row>
    <row r="225" spans="2:10" ht="13.5">
      <c r="B225" s="5"/>
      <c r="C225" s="5"/>
      <c r="D225" s="5"/>
      <c r="E225" s="5"/>
      <c r="H225" s="5"/>
      <c r="I225" s="5"/>
      <c r="J225" s="5"/>
    </row>
    <row r="226" spans="2:10" ht="13.5">
      <c r="B226" s="5"/>
      <c r="C226" s="5"/>
      <c r="D226" s="5"/>
      <c r="E226" s="5"/>
      <c r="H226" s="5"/>
      <c r="I226" s="5"/>
      <c r="J226" s="5"/>
    </row>
    <row r="227" spans="2:10" ht="13.5">
      <c r="B227" s="5"/>
      <c r="C227" s="5"/>
      <c r="D227" s="5"/>
      <c r="E227" s="5"/>
      <c r="H227" s="5"/>
      <c r="I227" s="5"/>
      <c r="J227" s="5"/>
    </row>
    <row r="228" spans="2:10" ht="13.5">
      <c r="B228" s="5"/>
      <c r="C228" s="5"/>
      <c r="D228" s="5"/>
      <c r="E228" s="5"/>
      <c r="H228" s="5"/>
      <c r="I228" s="5"/>
      <c r="J228" s="5"/>
    </row>
    <row r="229" spans="2:10" ht="13.5">
      <c r="B229" s="5"/>
      <c r="C229" s="5"/>
      <c r="D229" s="5"/>
      <c r="E229" s="5"/>
      <c r="H229" s="5"/>
      <c r="I229" s="5"/>
      <c r="J229" s="5"/>
    </row>
    <row r="230" spans="2:10" ht="13.5">
      <c r="B230" s="5"/>
      <c r="C230" s="5"/>
      <c r="D230" s="5"/>
      <c r="E230" s="5"/>
      <c r="H230" s="5"/>
      <c r="I230" s="5"/>
      <c r="J230" s="5"/>
    </row>
    <row r="231" spans="2:10" ht="13.5">
      <c r="B231" s="5"/>
      <c r="C231" s="5"/>
      <c r="D231" s="5"/>
      <c r="E231" s="5"/>
      <c r="H231" s="5"/>
      <c r="I231" s="5"/>
      <c r="J231" s="5"/>
    </row>
    <row r="232" spans="2:10" ht="13.5">
      <c r="B232" s="5"/>
      <c r="C232" s="5"/>
      <c r="D232" s="5"/>
      <c r="E232" s="5"/>
      <c r="H232" s="5"/>
      <c r="I232" s="5"/>
      <c r="J232" s="5"/>
    </row>
    <row r="233" spans="2:10" ht="13.5">
      <c r="B233" s="5"/>
      <c r="C233" s="5"/>
      <c r="D233" s="5"/>
      <c r="E233" s="5"/>
      <c r="H233" s="5"/>
      <c r="I233" s="5"/>
      <c r="J233" s="5"/>
    </row>
    <row r="234" spans="2:10" ht="13.5">
      <c r="B234" s="5"/>
      <c r="C234" s="5"/>
      <c r="D234" s="5"/>
      <c r="E234" s="5"/>
      <c r="H234" s="5"/>
      <c r="I234" s="5"/>
      <c r="J234" s="5"/>
    </row>
    <row r="235" spans="2:10" ht="13.5">
      <c r="B235" s="5"/>
      <c r="C235" s="5"/>
      <c r="D235" s="5"/>
      <c r="E235" s="5"/>
      <c r="H235" s="5"/>
      <c r="I235" s="5"/>
      <c r="J235" s="5"/>
    </row>
    <row r="236" spans="2:10" ht="13.5">
      <c r="B236" s="5"/>
      <c r="C236" s="5"/>
      <c r="D236" s="5"/>
      <c r="E236" s="5"/>
      <c r="H236" s="5"/>
      <c r="I236" s="5"/>
      <c r="J236" s="5"/>
    </row>
    <row r="237" spans="2:10" ht="13.5">
      <c r="B237" s="5"/>
      <c r="C237" s="5"/>
      <c r="D237" s="5"/>
      <c r="E237" s="5"/>
      <c r="H237" s="5"/>
      <c r="I237" s="5"/>
      <c r="J237" s="5"/>
    </row>
    <row r="238" spans="2:10" ht="13.5">
      <c r="B238" s="5"/>
      <c r="C238" s="5"/>
      <c r="D238" s="5"/>
      <c r="E238" s="5"/>
      <c r="H238" s="5"/>
      <c r="I238" s="5"/>
      <c r="J238" s="5"/>
    </row>
    <row r="239" spans="2:10" ht="13.5">
      <c r="B239" s="5"/>
      <c r="C239" s="5"/>
      <c r="D239" s="5"/>
      <c r="E239" s="5"/>
      <c r="H239" s="5"/>
      <c r="I239" s="5"/>
      <c r="J239" s="5"/>
    </row>
    <row r="240" spans="2:10" ht="13.5">
      <c r="B240" s="5"/>
      <c r="C240" s="5"/>
      <c r="D240" s="5"/>
      <c r="E240" s="5"/>
      <c r="H240" s="5"/>
      <c r="I240" s="5"/>
      <c r="J240" s="5"/>
    </row>
    <row r="241" spans="2:10" ht="13.5">
      <c r="B241" s="5"/>
      <c r="C241" s="5"/>
      <c r="D241" s="5"/>
      <c r="E241" s="5"/>
      <c r="H241" s="5"/>
      <c r="I241" s="5"/>
      <c r="J241" s="5"/>
    </row>
    <row r="242" spans="2:10" ht="13.5">
      <c r="B242" s="5"/>
      <c r="C242" s="5"/>
      <c r="D242" s="5"/>
      <c r="E242" s="5"/>
      <c r="H242" s="5"/>
      <c r="I242" s="5"/>
      <c r="J242" s="5"/>
    </row>
    <row r="243" spans="2:10" ht="13.5">
      <c r="B243" s="5"/>
      <c r="C243" s="5"/>
      <c r="D243" s="5"/>
      <c r="E243" s="5"/>
      <c r="H243" s="5"/>
      <c r="I243" s="5"/>
      <c r="J243" s="5"/>
    </row>
    <row r="244" spans="2:10" ht="13.5">
      <c r="B244" s="5"/>
      <c r="C244" s="5"/>
      <c r="D244" s="5"/>
      <c r="E244" s="5"/>
      <c r="H244" s="5"/>
      <c r="I244" s="5"/>
      <c r="J244" s="5"/>
    </row>
    <row r="245" spans="2:10" ht="13.5">
      <c r="B245" s="5"/>
      <c r="C245" s="5"/>
      <c r="D245" s="5"/>
      <c r="E245" s="5"/>
      <c r="H245" s="5"/>
      <c r="I245" s="5"/>
      <c r="J245" s="5"/>
    </row>
    <row r="246" spans="2:10" ht="13.5">
      <c r="B246" s="5"/>
      <c r="C246" s="5"/>
      <c r="D246" s="5"/>
      <c r="E246" s="5"/>
      <c r="H246" s="5"/>
      <c r="I246" s="5"/>
      <c r="J246" s="5"/>
    </row>
    <row r="247" spans="2:10" ht="13.5">
      <c r="B247" s="5"/>
      <c r="C247" s="5"/>
      <c r="D247" s="5"/>
      <c r="E247" s="5"/>
      <c r="H247" s="5"/>
      <c r="I247" s="5"/>
      <c r="J247" s="5"/>
    </row>
    <row r="248" spans="2:10" ht="13.5">
      <c r="B248" s="5"/>
      <c r="C248" s="5"/>
      <c r="D248" s="5"/>
      <c r="E248" s="5"/>
      <c r="H248" s="5"/>
      <c r="I248" s="5"/>
      <c r="J248" s="5"/>
    </row>
    <row r="249" spans="2:10" ht="13.5">
      <c r="B249" s="5"/>
      <c r="C249" s="5"/>
      <c r="D249" s="5"/>
      <c r="E249" s="5"/>
      <c r="H249" s="5"/>
      <c r="I249" s="5"/>
      <c r="J249" s="5"/>
    </row>
    <row r="250" spans="2:10" ht="13.5">
      <c r="B250" s="5"/>
      <c r="C250" s="5"/>
      <c r="D250" s="5"/>
      <c r="E250" s="5"/>
      <c r="H250" s="5"/>
      <c r="I250" s="5"/>
      <c r="J250" s="5"/>
    </row>
    <row r="251" spans="2:10" ht="13.5">
      <c r="B251" s="5"/>
      <c r="C251" s="5"/>
      <c r="D251" s="5"/>
      <c r="E251" s="5"/>
      <c r="H251" s="5"/>
      <c r="I251" s="5"/>
      <c r="J251" s="5"/>
    </row>
    <row r="252" spans="2:10" ht="13.5">
      <c r="B252" s="5"/>
      <c r="C252" s="5"/>
      <c r="D252" s="5"/>
      <c r="E252" s="5"/>
      <c r="H252" s="5"/>
      <c r="I252" s="5"/>
      <c r="J252" s="5"/>
    </row>
    <row r="253" spans="2:10" ht="13.5">
      <c r="B253" s="5"/>
      <c r="C253" s="5"/>
      <c r="D253" s="5"/>
      <c r="E253" s="5"/>
      <c r="H253" s="5"/>
      <c r="I253" s="5"/>
      <c r="J253" s="5"/>
    </row>
    <row r="254" spans="2:10" ht="13.5">
      <c r="B254" s="5"/>
      <c r="C254" s="5"/>
      <c r="D254" s="5"/>
      <c r="E254" s="5"/>
      <c r="H254" s="5"/>
      <c r="I254" s="5"/>
      <c r="J254" s="5"/>
    </row>
    <row r="255" spans="2:10" ht="13.5">
      <c r="B255" s="5"/>
      <c r="C255" s="5"/>
      <c r="D255" s="5"/>
      <c r="E255" s="5"/>
      <c r="H255" s="5"/>
      <c r="I255" s="5"/>
      <c r="J255" s="5"/>
    </row>
    <row r="256" spans="2:10" ht="13.5">
      <c r="B256" s="5"/>
      <c r="C256" s="5"/>
      <c r="D256" s="5"/>
      <c r="E256" s="5"/>
      <c r="H256" s="5"/>
      <c r="I256" s="5"/>
      <c r="J256" s="5"/>
    </row>
    <row r="257" spans="2:10" ht="13.5">
      <c r="B257" s="5"/>
      <c r="C257" s="5"/>
      <c r="D257" s="5"/>
      <c r="E257" s="5"/>
      <c r="H257" s="5"/>
      <c r="I257" s="5"/>
      <c r="J257" s="5"/>
    </row>
    <row r="258" spans="2:10" ht="13.5">
      <c r="B258" s="5"/>
      <c r="C258" s="5"/>
      <c r="D258" s="5"/>
      <c r="E258" s="5"/>
      <c r="H258" s="5"/>
      <c r="I258" s="5"/>
      <c r="J258" s="5"/>
    </row>
    <row r="259" spans="2:10" ht="13.5">
      <c r="B259" s="5"/>
      <c r="C259" s="5"/>
      <c r="D259" s="5"/>
      <c r="E259" s="5"/>
      <c r="H259" s="5"/>
      <c r="I259" s="5"/>
      <c r="J259" s="5"/>
    </row>
    <row r="260" spans="2:10" ht="13.5">
      <c r="B260" s="5"/>
      <c r="C260" s="5"/>
      <c r="D260" s="5"/>
      <c r="E260" s="5"/>
      <c r="H260" s="5"/>
      <c r="I260" s="5"/>
      <c r="J260" s="5"/>
    </row>
    <row r="261" spans="2:10" ht="13.5">
      <c r="B261" s="5"/>
      <c r="C261" s="5"/>
      <c r="D261" s="5"/>
      <c r="E261" s="5"/>
      <c r="H261" s="5"/>
      <c r="I261" s="5"/>
      <c r="J261" s="5"/>
    </row>
    <row r="262" spans="2:10" ht="13.5">
      <c r="B262" s="5"/>
      <c r="C262" s="5"/>
      <c r="D262" s="5"/>
      <c r="E262" s="5"/>
      <c r="H262" s="5"/>
      <c r="I262" s="5"/>
      <c r="J262" s="5"/>
    </row>
    <row r="263" spans="2:10" ht="13.5">
      <c r="B263" s="5"/>
      <c r="C263" s="5"/>
      <c r="D263" s="5"/>
      <c r="E263" s="5"/>
      <c r="H263" s="5"/>
      <c r="I263" s="5"/>
      <c r="J263" s="5"/>
    </row>
    <row r="264" spans="2:10" ht="13.5">
      <c r="B264" s="5"/>
      <c r="C264" s="5"/>
      <c r="D264" s="5"/>
      <c r="E264" s="5"/>
      <c r="H264" s="5"/>
      <c r="I264" s="5"/>
      <c r="J264" s="5"/>
    </row>
    <row r="265" spans="2:10" ht="13.5">
      <c r="B265" s="5"/>
      <c r="C265" s="5"/>
      <c r="D265" s="5"/>
      <c r="E265" s="5"/>
      <c r="H265" s="5"/>
      <c r="I265" s="5"/>
      <c r="J265" s="5"/>
    </row>
    <row r="266" spans="2:10" ht="13.5">
      <c r="B266" s="5"/>
      <c r="C266" s="5"/>
      <c r="D266" s="5"/>
      <c r="E266" s="5"/>
      <c r="H266" s="5"/>
      <c r="I266" s="5"/>
      <c r="J266" s="5"/>
    </row>
    <row r="267" spans="2:10" ht="13.5">
      <c r="B267" s="5"/>
      <c r="C267" s="5"/>
      <c r="D267" s="5"/>
      <c r="E267" s="5"/>
      <c r="H267" s="5"/>
      <c r="I267" s="5"/>
      <c r="J267" s="5"/>
    </row>
    <row r="268" spans="2:10" ht="13.5">
      <c r="B268" s="5"/>
      <c r="C268" s="5"/>
      <c r="D268" s="5"/>
      <c r="E268" s="5"/>
      <c r="H268" s="5"/>
      <c r="I268" s="5"/>
      <c r="J268" s="5"/>
    </row>
    <row r="269" spans="2:10" ht="13.5">
      <c r="B269" s="5"/>
      <c r="C269" s="5"/>
      <c r="D269" s="5"/>
      <c r="E269" s="5"/>
      <c r="H269" s="5"/>
      <c r="I269" s="5"/>
      <c r="J269" s="5"/>
    </row>
    <row r="270" spans="2:10" ht="13.5">
      <c r="B270" s="5"/>
      <c r="C270" s="5"/>
      <c r="D270" s="5"/>
      <c r="E270" s="5"/>
      <c r="H270" s="5"/>
      <c r="I270" s="5"/>
      <c r="J270" s="5"/>
    </row>
    <row r="271" spans="2:10" ht="13.5">
      <c r="B271" s="5"/>
      <c r="C271" s="5"/>
      <c r="D271" s="5"/>
      <c r="E271" s="5"/>
      <c r="H271" s="5"/>
      <c r="I271" s="5"/>
      <c r="J271" s="5"/>
    </row>
    <row r="272" spans="2:10" ht="13.5">
      <c r="B272" s="5"/>
      <c r="C272" s="5"/>
      <c r="D272" s="5"/>
      <c r="E272" s="5"/>
      <c r="H272" s="5"/>
      <c r="I272" s="5"/>
      <c r="J272" s="5"/>
    </row>
    <row r="273" spans="2:10" ht="13.5">
      <c r="B273" s="5"/>
      <c r="C273" s="5"/>
      <c r="D273" s="5"/>
      <c r="E273" s="5"/>
      <c r="H273" s="5"/>
      <c r="I273" s="5"/>
      <c r="J273" s="5"/>
    </row>
    <row r="274" spans="2:10" ht="13.5">
      <c r="B274" s="5"/>
      <c r="C274" s="5"/>
      <c r="D274" s="5"/>
      <c r="E274" s="5"/>
      <c r="H274" s="5"/>
      <c r="I274" s="5"/>
      <c r="J274" s="5"/>
    </row>
    <row r="275" spans="2:10" ht="13.5">
      <c r="B275" s="5"/>
      <c r="C275" s="5"/>
      <c r="D275" s="5"/>
      <c r="E275" s="5"/>
      <c r="H275" s="5"/>
      <c r="I275" s="5"/>
      <c r="J275" s="5"/>
    </row>
    <row r="276" spans="2:10" ht="13.5">
      <c r="B276" s="5"/>
      <c r="C276" s="5"/>
      <c r="D276" s="5"/>
      <c r="E276" s="5"/>
      <c r="H276" s="5"/>
      <c r="I276" s="5"/>
      <c r="J276" s="5"/>
    </row>
    <row r="277" spans="2:10" ht="13.5">
      <c r="B277" s="5"/>
      <c r="C277" s="5"/>
      <c r="D277" s="5"/>
      <c r="E277" s="5"/>
      <c r="H277" s="5"/>
      <c r="I277" s="5"/>
      <c r="J277" s="5"/>
    </row>
    <row r="278" spans="2:10" ht="13.5">
      <c r="B278" s="5"/>
      <c r="C278" s="5"/>
      <c r="D278" s="5"/>
      <c r="E278" s="5"/>
      <c r="H278" s="5"/>
      <c r="I278" s="5"/>
      <c r="J278" s="5"/>
    </row>
    <row r="279" spans="2:10" ht="13.5">
      <c r="B279" s="5"/>
      <c r="C279" s="5"/>
      <c r="D279" s="5"/>
      <c r="E279" s="5"/>
      <c r="H279" s="5"/>
      <c r="I279" s="5"/>
      <c r="J279" s="5"/>
    </row>
    <row r="280" spans="2:10" ht="13.5">
      <c r="B280" s="5"/>
      <c r="C280" s="5"/>
      <c r="D280" s="5"/>
      <c r="E280" s="5"/>
      <c r="H280" s="5"/>
      <c r="I280" s="5"/>
      <c r="J280" s="5"/>
    </row>
    <row r="281" spans="2:10" ht="13.5">
      <c r="B281" s="5"/>
      <c r="C281" s="5"/>
      <c r="D281" s="5"/>
      <c r="E281" s="5"/>
      <c r="H281" s="5"/>
      <c r="I281" s="5"/>
      <c r="J281" s="5"/>
    </row>
    <row r="282" spans="2:10" ht="13.5">
      <c r="B282" s="5"/>
      <c r="C282" s="5"/>
      <c r="D282" s="5"/>
      <c r="E282" s="5"/>
      <c r="H282" s="5"/>
      <c r="I282" s="5"/>
      <c r="J282" s="5"/>
    </row>
    <row r="283" spans="2:10" ht="13.5">
      <c r="B283" s="5"/>
      <c r="C283" s="5"/>
      <c r="D283" s="5"/>
      <c r="E283" s="5"/>
      <c r="H283" s="5"/>
      <c r="I283" s="5"/>
      <c r="J283" s="5"/>
    </row>
    <row r="284" spans="2:10" ht="13.5">
      <c r="B284" s="5"/>
      <c r="C284" s="5"/>
      <c r="D284" s="5"/>
      <c r="E284" s="5"/>
      <c r="H284" s="5"/>
      <c r="I284" s="5"/>
      <c r="J284" s="5"/>
    </row>
    <row r="285" spans="2:10" ht="13.5">
      <c r="B285" s="5"/>
      <c r="C285" s="5"/>
      <c r="D285" s="5"/>
      <c r="E285" s="5"/>
      <c r="H285" s="5"/>
      <c r="I285" s="5"/>
      <c r="J285" s="5"/>
    </row>
    <row r="286" spans="2:10" ht="13.5">
      <c r="B286" s="5"/>
      <c r="C286" s="5"/>
      <c r="D286" s="5"/>
      <c r="E286" s="5"/>
      <c r="H286" s="5"/>
      <c r="I286" s="5"/>
      <c r="J286" s="5"/>
    </row>
    <row r="287" spans="2:10" ht="13.5">
      <c r="B287" s="5"/>
      <c r="C287" s="5"/>
      <c r="D287" s="5"/>
      <c r="E287" s="5"/>
      <c r="H287" s="5"/>
      <c r="I287" s="5"/>
      <c r="J287" s="5"/>
    </row>
    <row r="288" spans="2:10" ht="13.5">
      <c r="B288" s="5"/>
      <c r="C288" s="5"/>
      <c r="D288" s="5"/>
      <c r="E288" s="5"/>
      <c r="H288" s="5"/>
      <c r="I288" s="5"/>
      <c r="J288" s="5"/>
    </row>
    <row r="289" spans="2:10" ht="13.5">
      <c r="B289" s="5"/>
      <c r="C289" s="5"/>
      <c r="D289" s="5"/>
      <c r="E289" s="5"/>
      <c r="H289" s="5"/>
      <c r="I289" s="5"/>
      <c r="J289" s="5"/>
    </row>
    <row r="290" spans="2:10" ht="13.5">
      <c r="B290" s="5"/>
      <c r="C290" s="5"/>
      <c r="D290" s="5"/>
      <c r="E290" s="5"/>
      <c r="H290" s="5"/>
      <c r="I290" s="5"/>
      <c r="J290" s="5"/>
    </row>
    <row r="291" spans="2:10" ht="13.5">
      <c r="B291" s="5"/>
      <c r="C291" s="5"/>
      <c r="D291" s="5"/>
      <c r="E291" s="5"/>
      <c r="H291" s="5"/>
      <c r="I291" s="5"/>
      <c r="J291" s="5"/>
    </row>
    <row r="292" spans="2:10" ht="13.5">
      <c r="B292" s="5"/>
      <c r="C292" s="5"/>
      <c r="D292" s="5"/>
      <c r="E292" s="5"/>
      <c r="H292" s="5"/>
      <c r="I292" s="5"/>
      <c r="J292" s="5"/>
    </row>
    <row r="293" spans="2:10" ht="13.5">
      <c r="B293" s="5"/>
      <c r="C293" s="5"/>
      <c r="D293" s="5"/>
      <c r="E293" s="5"/>
      <c r="H293" s="5"/>
      <c r="I293" s="5"/>
      <c r="J293" s="5"/>
    </row>
    <row r="294" spans="2:10" ht="13.5">
      <c r="B294" s="5"/>
      <c r="C294" s="5"/>
      <c r="D294" s="5"/>
      <c r="E294" s="5"/>
      <c r="H294" s="5"/>
      <c r="I294" s="5"/>
      <c r="J294" s="5"/>
    </row>
    <row r="295" spans="2:10" ht="13.5">
      <c r="B295" s="5"/>
      <c r="C295" s="5"/>
      <c r="D295" s="5"/>
      <c r="E295" s="5"/>
      <c r="H295" s="5"/>
      <c r="I295" s="5"/>
      <c r="J295" s="5"/>
    </row>
    <row r="296" spans="2:10" ht="13.5">
      <c r="B296" s="5"/>
      <c r="C296" s="5"/>
      <c r="D296" s="5"/>
      <c r="E296" s="5"/>
      <c r="H296" s="5"/>
      <c r="I296" s="5"/>
      <c r="J296" s="5"/>
    </row>
    <row r="297" spans="2:10" ht="13.5">
      <c r="B297" s="5"/>
      <c r="C297" s="5"/>
      <c r="D297" s="5"/>
      <c r="E297" s="5"/>
      <c r="H297" s="5"/>
      <c r="I297" s="5"/>
      <c r="J297" s="5"/>
    </row>
    <row r="298" spans="2:10" ht="13.5">
      <c r="B298" s="5"/>
      <c r="C298" s="5"/>
      <c r="D298" s="5"/>
      <c r="E298" s="5"/>
      <c r="H298" s="5"/>
      <c r="I298" s="5"/>
      <c r="J298" s="5"/>
    </row>
    <row r="299" spans="2:10" ht="13.5">
      <c r="B299" s="5"/>
      <c r="C299" s="5"/>
      <c r="D299" s="5"/>
      <c r="E299" s="5"/>
      <c r="H299" s="5"/>
      <c r="I299" s="5"/>
      <c r="J299" s="5"/>
    </row>
    <row r="300" spans="2:10" ht="13.5">
      <c r="B300" s="5"/>
      <c r="C300" s="5"/>
      <c r="D300" s="5"/>
      <c r="E300" s="5"/>
      <c r="H300" s="5"/>
      <c r="I300" s="5"/>
      <c r="J300" s="5"/>
    </row>
    <row r="301" spans="2:10" ht="13.5">
      <c r="B301" s="5"/>
      <c r="C301" s="5"/>
      <c r="D301" s="5"/>
      <c r="E301" s="5"/>
      <c r="H301" s="5"/>
      <c r="I301" s="5"/>
      <c r="J301" s="5"/>
    </row>
    <row r="302" spans="2:10" ht="13.5">
      <c r="B302" s="5"/>
      <c r="C302" s="5"/>
      <c r="D302" s="5"/>
      <c r="E302" s="5"/>
      <c r="H302" s="5"/>
      <c r="I302" s="5"/>
      <c r="J302" s="5"/>
    </row>
    <row r="303" spans="2:10" ht="13.5">
      <c r="B303" s="5"/>
      <c r="C303" s="5"/>
      <c r="D303" s="5"/>
      <c r="E303" s="5"/>
      <c r="H303" s="5"/>
      <c r="I303" s="5"/>
      <c r="J303" s="5"/>
    </row>
    <row r="304" spans="2:10" ht="13.5">
      <c r="B304" s="5"/>
      <c r="C304" s="5"/>
      <c r="D304" s="5"/>
      <c r="E304" s="5"/>
      <c r="H304" s="5"/>
      <c r="I304" s="5"/>
      <c r="J304" s="5"/>
    </row>
    <row r="305" spans="2:10" ht="13.5">
      <c r="B305" s="5"/>
      <c r="C305" s="5"/>
      <c r="D305" s="5"/>
      <c r="E305" s="5"/>
      <c r="H305" s="5"/>
      <c r="I305" s="5"/>
      <c r="J305" s="5"/>
    </row>
    <row r="306" spans="2:10" ht="13.5">
      <c r="B306" s="5"/>
      <c r="C306" s="5"/>
      <c r="D306" s="5"/>
      <c r="E306" s="5"/>
      <c r="H306" s="5"/>
      <c r="I306" s="5"/>
      <c r="J306" s="5"/>
    </row>
    <row r="307" spans="2:10" ht="13.5">
      <c r="B307" s="5"/>
      <c r="C307" s="5"/>
      <c r="D307" s="5"/>
      <c r="E307" s="5"/>
      <c r="H307" s="5"/>
      <c r="I307" s="5"/>
      <c r="J307" s="5"/>
    </row>
    <row r="308" spans="2:10" ht="13.5">
      <c r="B308" s="5"/>
      <c r="C308" s="5"/>
      <c r="D308" s="5"/>
      <c r="E308" s="5"/>
      <c r="H308" s="5"/>
      <c r="I308" s="5"/>
      <c r="J308" s="5"/>
    </row>
    <row r="309" spans="2:10" ht="13.5">
      <c r="B309" s="5"/>
      <c r="C309" s="5"/>
      <c r="D309" s="5"/>
      <c r="E309" s="5"/>
      <c r="H309" s="5"/>
      <c r="I309" s="5"/>
      <c r="J309" s="5"/>
    </row>
    <row r="310" spans="2:10" ht="13.5">
      <c r="B310" s="5"/>
      <c r="C310" s="5"/>
      <c r="D310" s="5"/>
      <c r="E310" s="5"/>
      <c r="H310" s="5"/>
      <c r="I310" s="5"/>
      <c r="J310" s="5"/>
    </row>
    <row r="311" spans="2:10" ht="13.5">
      <c r="B311" s="5"/>
      <c r="C311" s="5"/>
      <c r="D311" s="5"/>
      <c r="E311" s="5"/>
      <c r="H311" s="5"/>
      <c r="I311" s="5"/>
      <c r="J311" s="5"/>
    </row>
    <row r="312" spans="2:10" ht="13.5">
      <c r="B312" s="5"/>
      <c r="C312" s="5"/>
      <c r="D312" s="5"/>
      <c r="E312" s="5"/>
      <c r="H312" s="5"/>
      <c r="I312" s="5"/>
      <c r="J312" s="5"/>
    </row>
    <row r="313" spans="2:10" ht="13.5">
      <c r="B313" s="5"/>
      <c r="C313" s="5"/>
      <c r="D313" s="5"/>
      <c r="E313" s="5"/>
      <c r="H313" s="5"/>
      <c r="I313" s="5"/>
      <c r="J313" s="5"/>
    </row>
    <row r="314" spans="2:10" ht="13.5">
      <c r="B314" s="5"/>
      <c r="C314" s="5"/>
      <c r="D314" s="5"/>
      <c r="E314" s="5"/>
      <c r="H314" s="5"/>
      <c r="I314" s="5"/>
      <c r="J314" s="5"/>
    </row>
    <row r="315" spans="2:10" ht="13.5">
      <c r="B315" s="5"/>
      <c r="C315" s="5"/>
      <c r="D315" s="5"/>
      <c r="E315" s="5"/>
      <c r="H315" s="5"/>
      <c r="I315" s="5"/>
      <c r="J315" s="5"/>
    </row>
    <row r="316" spans="2:10" ht="13.5">
      <c r="B316" s="5"/>
      <c r="C316" s="5"/>
      <c r="D316" s="5"/>
      <c r="E316" s="5"/>
      <c r="H316" s="5"/>
      <c r="I316" s="5"/>
      <c r="J316" s="5"/>
    </row>
    <row r="317" spans="2:10" ht="13.5">
      <c r="B317" s="5"/>
      <c r="C317" s="5"/>
      <c r="D317" s="5"/>
      <c r="E317" s="5"/>
      <c r="H317" s="5"/>
      <c r="I317" s="5"/>
      <c r="J317" s="5"/>
    </row>
    <row r="318" spans="2:10" ht="13.5">
      <c r="B318" s="5"/>
      <c r="C318" s="5"/>
      <c r="D318" s="5"/>
      <c r="E318" s="5"/>
      <c r="H318" s="5"/>
      <c r="I318" s="5"/>
      <c r="J318" s="5"/>
    </row>
    <row r="319" spans="2:10" ht="13.5">
      <c r="B319" s="5"/>
      <c r="C319" s="5"/>
      <c r="D319" s="5"/>
      <c r="E319" s="5"/>
      <c r="H319" s="5"/>
      <c r="I319" s="5"/>
      <c r="J319" s="5"/>
    </row>
    <row r="320" spans="2:10" ht="13.5">
      <c r="B320" s="5"/>
      <c r="C320" s="5"/>
      <c r="D320" s="5"/>
      <c r="E320" s="5"/>
      <c r="H320" s="5"/>
      <c r="I320" s="5"/>
      <c r="J320" s="5"/>
    </row>
    <row r="321" spans="2:10" ht="13.5">
      <c r="B321" s="5"/>
      <c r="C321" s="5"/>
      <c r="D321" s="5"/>
      <c r="E321" s="5"/>
      <c r="H321" s="5"/>
      <c r="I321" s="5"/>
      <c r="J321" s="5"/>
    </row>
    <row r="322" spans="2:10" ht="13.5">
      <c r="B322" s="5"/>
      <c r="C322" s="5"/>
      <c r="D322" s="5"/>
      <c r="E322" s="5"/>
      <c r="H322" s="5"/>
      <c r="I322" s="5"/>
      <c r="J322" s="5"/>
    </row>
    <row r="323" spans="2:10" ht="13.5">
      <c r="B323" s="5"/>
      <c r="C323" s="5"/>
      <c r="D323" s="5"/>
      <c r="E323" s="5"/>
      <c r="H323" s="5"/>
      <c r="I323" s="5"/>
      <c r="J323" s="5"/>
    </row>
    <row r="324" spans="2:10" ht="13.5">
      <c r="B324" s="5"/>
      <c r="C324" s="5"/>
      <c r="D324" s="5"/>
      <c r="E324" s="5"/>
      <c r="H324" s="5"/>
      <c r="I324" s="5"/>
      <c r="J324" s="5"/>
    </row>
    <row r="325" spans="2:10" ht="13.5">
      <c r="B325" s="5"/>
      <c r="C325" s="5"/>
      <c r="D325" s="5"/>
      <c r="E325" s="5"/>
      <c r="H325" s="5"/>
      <c r="I325" s="5"/>
      <c r="J325" s="5"/>
    </row>
    <row r="326" spans="2:10" ht="13.5">
      <c r="B326" s="5"/>
      <c r="C326" s="5"/>
      <c r="D326" s="5"/>
      <c r="E326" s="5"/>
      <c r="H326" s="5"/>
      <c r="I326" s="5"/>
      <c r="J326" s="5"/>
    </row>
    <row r="327" spans="2:10" ht="13.5">
      <c r="B327" s="5"/>
      <c r="C327" s="5"/>
      <c r="D327" s="5"/>
      <c r="E327" s="5"/>
      <c r="H327" s="5"/>
      <c r="I327" s="5"/>
      <c r="J327" s="5"/>
    </row>
    <row r="328" spans="2:10" ht="13.5">
      <c r="B328" s="5"/>
      <c r="C328" s="5"/>
      <c r="D328" s="5"/>
      <c r="E328" s="5"/>
      <c r="H328" s="5"/>
      <c r="I328" s="5"/>
      <c r="J328" s="5"/>
    </row>
    <row r="329" spans="2:10" ht="13.5">
      <c r="B329" s="5"/>
      <c r="C329" s="5"/>
      <c r="D329" s="5"/>
      <c r="E329" s="5"/>
      <c r="H329" s="5"/>
      <c r="I329" s="5"/>
      <c r="J329" s="5"/>
    </row>
    <row r="330" spans="2:10" ht="13.5">
      <c r="B330" s="5"/>
      <c r="C330" s="5"/>
      <c r="D330" s="5"/>
      <c r="E330" s="5"/>
      <c r="H330" s="5"/>
      <c r="I330" s="5"/>
      <c r="J330" s="5"/>
    </row>
  </sheetData>
  <mergeCells count="4">
    <mergeCell ref="K11:L11"/>
    <mergeCell ref="M11:N11"/>
    <mergeCell ref="D5:F5"/>
    <mergeCell ref="B3:I3"/>
  </mergeCells>
  <hyperlinks>
    <hyperlink ref="D5" r:id="rId1" display="http://www.roumu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29" r:id="rId3"/>
  <headerFooter alignWithMargins="0">
    <oddFooter>&amp;L&amp;D&amp;R名南人事賃金システム研究所
&amp;"Arial Black,標準"Visit www.roumu.com!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2" width="1.4921875" style="0" customWidth="1"/>
    <col min="3" max="3" width="1.75390625" style="0" customWidth="1"/>
    <col min="4" max="4" width="5.625" style="0" customWidth="1"/>
    <col min="5" max="14" width="6.625" style="0" customWidth="1"/>
    <col min="15" max="15" width="3.00390625" style="0" customWidth="1"/>
  </cols>
  <sheetData>
    <row r="1" ht="14.25" customHeight="1" thickBot="1"/>
    <row r="2" spans="2:15" ht="15" customHeight="1" thickTop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2:15" ht="18.75">
      <c r="B3" s="99"/>
      <c r="C3" s="94" t="s">
        <v>51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00"/>
    </row>
    <row r="4" spans="2:15" ht="3.75" customHeight="1">
      <c r="B4" s="10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02"/>
    </row>
    <row r="5" spans="2:15" ht="13.5">
      <c r="B5" s="101"/>
      <c r="C5" s="106" t="s">
        <v>52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02"/>
    </row>
    <row r="6" spans="2:15" ht="13.5">
      <c r="B6" s="101"/>
      <c r="C6" s="53"/>
      <c r="D6" s="232" t="s">
        <v>53</v>
      </c>
      <c r="E6" s="93">
        <f>main!AB7</f>
        <v>0</v>
      </c>
      <c r="F6" s="53" t="s">
        <v>9</v>
      </c>
      <c r="G6" s="53"/>
      <c r="H6" s="53"/>
      <c r="I6" s="53"/>
      <c r="J6" s="53"/>
      <c r="K6" s="53"/>
      <c r="L6" s="53"/>
      <c r="M6" s="53"/>
      <c r="N6" s="53"/>
      <c r="O6" s="102"/>
    </row>
    <row r="7" spans="2:15" ht="13.5">
      <c r="B7" s="101"/>
      <c r="C7" s="53"/>
      <c r="D7" s="232" t="s">
        <v>21</v>
      </c>
      <c r="E7" s="225" t="s">
        <v>54</v>
      </c>
      <c r="F7" s="226" t="s">
        <v>55</v>
      </c>
      <c r="G7" s="226" t="s">
        <v>56</v>
      </c>
      <c r="H7" s="226" t="s">
        <v>57</v>
      </c>
      <c r="I7" s="226" t="s">
        <v>58</v>
      </c>
      <c r="J7" s="226" t="s">
        <v>59</v>
      </c>
      <c r="K7" s="227" t="s">
        <v>60</v>
      </c>
      <c r="L7" s="227" t="s">
        <v>61</v>
      </c>
      <c r="M7" s="227" t="s">
        <v>62</v>
      </c>
      <c r="N7" s="228" t="s">
        <v>63</v>
      </c>
      <c r="O7" s="102"/>
    </row>
    <row r="8" spans="2:15" ht="13.5">
      <c r="B8" s="101"/>
      <c r="C8" s="53"/>
      <c r="D8" s="233" t="s">
        <v>118</v>
      </c>
      <c r="E8" s="108">
        <f>ROUND(E$10*(1+E$13+E$13),0)</f>
        <v>110</v>
      </c>
      <c r="F8" s="109">
        <f aca="true" t="shared" si="0" ref="F8:N8">ROUND(F$10*(1+F$13+F$13),0)</f>
        <v>132</v>
      </c>
      <c r="G8" s="109">
        <f t="shared" si="0"/>
        <v>168</v>
      </c>
      <c r="H8" s="109">
        <f t="shared" si="0"/>
        <v>204</v>
      </c>
      <c r="I8" s="109">
        <f t="shared" si="0"/>
        <v>240</v>
      </c>
      <c r="J8" s="109">
        <f t="shared" si="0"/>
        <v>264</v>
      </c>
      <c r="K8" s="130">
        <f t="shared" si="0"/>
        <v>312</v>
      </c>
      <c r="L8" s="130">
        <f t="shared" si="0"/>
        <v>338</v>
      </c>
      <c r="M8" s="130">
        <f t="shared" si="0"/>
        <v>364</v>
      </c>
      <c r="N8" s="110">
        <f t="shared" si="0"/>
        <v>390</v>
      </c>
      <c r="O8" s="102"/>
    </row>
    <row r="9" spans="2:15" ht="13.5">
      <c r="B9" s="101"/>
      <c r="C9" s="53"/>
      <c r="D9" s="234" t="s">
        <v>119</v>
      </c>
      <c r="E9" s="111">
        <f>ROUND(E$10*(1+E$13),0)</f>
        <v>105</v>
      </c>
      <c r="F9" s="112">
        <f aca="true" t="shared" si="1" ref="F9:N9">ROUND(F$10*(1+F$13),0)</f>
        <v>126</v>
      </c>
      <c r="G9" s="112">
        <f t="shared" si="1"/>
        <v>154</v>
      </c>
      <c r="H9" s="112">
        <f t="shared" si="1"/>
        <v>187</v>
      </c>
      <c r="I9" s="112">
        <f t="shared" si="1"/>
        <v>220</v>
      </c>
      <c r="J9" s="112">
        <f t="shared" si="1"/>
        <v>242</v>
      </c>
      <c r="K9" s="131">
        <f t="shared" si="1"/>
        <v>276</v>
      </c>
      <c r="L9" s="131">
        <f t="shared" si="1"/>
        <v>299</v>
      </c>
      <c r="M9" s="131">
        <f t="shared" si="1"/>
        <v>322</v>
      </c>
      <c r="N9" s="113">
        <f t="shared" si="1"/>
        <v>345</v>
      </c>
      <c r="O9" s="102"/>
    </row>
    <row r="10" spans="2:15" ht="13.5">
      <c r="B10" s="101"/>
      <c r="C10" s="53"/>
      <c r="D10" s="241" t="s">
        <v>120</v>
      </c>
      <c r="E10" s="197">
        <v>100</v>
      </c>
      <c r="F10" s="198">
        <v>120</v>
      </c>
      <c r="G10" s="198">
        <v>140</v>
      </c>
      <c r="H10" s="198">
        <v>170</v>
      </c>
      <c r="I10" s="198">
        <v>200</v>
      </c>
      <c r="J10" s="198">
        <v>220</v>
      </c>
      <c r="K10" s="199">
        <v>240</v>
      </c>
      <c r="L10" s="199">
        <v>260</v>
      </c>
      <c r="M10" s="199">
        <v>280</v>
      </c>
      <c r="N10" s="200">
        <v>300</v>
      </c>
      <c r="O10" s="102"/>
    </row>
    <row r="11" spans="2:15" ht="13.5">
      <c r="B11" s="101"/>
      <c r="C11" s="53"/>
      <c r="D11" s="235" t="s">
        <v>121</v>
      </c>
      <c r="E11" s="193">
        <f>ROUND(E$10*(1-E$13),0)</f>
        <v>95</v>
      </c>
      <c r="F11" s="194">
        <f aca="true" t="shared" si="2" ref="F11:N11">ROUND(F$10*(1-F$13),0)</f>
        <v>114</v>
      </c>
      <c r="G11" s="194">
        <f t="shared" si="2"/>
        <v>126</v>
      </c>
      <c r="H11" s="194">
        <f t="shared" si="2"/>
        <v>153</v>
      </c>
      <c r="I11" s="194">
        <f t="shared" si="2"/>
        <v>180</v>
      </c>
      <c r="J11" s="194">
        <f t="shared" si="2"/>
        <v>198</v>
      </c>
      <c r="K11" s="195">
        <f t="shared" si="2"/>
        <v>204</v>
      </c>
      <c r="L11" s="195">
        <f t="shared" si="2"/>
        <v>221</v>
      </c>
      <c r="M11" s="195">
        <f t="shared" si="2"/>
        <v>238</v>
      </c>
      <c r="N11" s="196">
        <f t="shared" si="2"/>
        <v>255</v>
      </c>
      <c r="O11" s="102"/>
    </row>
    <row r="12" spans="2:15" ht="13.5">
      <c r="B12" s="101"/>
      <c r="C12" s="53"/>
      <c r="D12" s="236" t="s">
        <v>122</v>
      </c>
      <c r="E12" s="189">
        <f>ROUND(E$10*(1-E$13-E$13),0)</f>
        <v>90</v>
      </c>
      <c r="F12" s="190">
        <f aca="true" t="shared" si="3" ref="F12:N12">ROUND(F$10*(1-F$13-F$13),0)</f>
        <v>108</v>
      </c>
      <c r="G12" s="190">
        <f t="shared" si="3"/>
        <v>112</v>
      </c>
      <c r="H12" s="190">
        <f t="shared" si="3"/>
        <v>136</v>
      </c>
      <c r="I12" s="190">
        <f t="shared" si="3"/>
        <v>160</v>
      </c>
      <c r="J12" s="190">
        <f t="shared" si="3"/>
        <v>176</v>
      </c>
      <c r="K12" s="191">
        <f t="shared" si="3"/>
        <v>168</v>
      </c>
      <c r="L12" s="191">
        <f t="shared" si="3"/>
        <v>182</v>
      </c>
      <c r="M12" s="191">
        <f t="shared" si="3"/>
        <v>196</v>
      </c>
      <c r="N12" s="192">
        <f t="shared" si="3"/>
        <v>210</v>
      </c>
      <c r="O12" s="102"/>
    </row>
    <row r="13" spans="2:15" ht="13.5">
      <c r="B13" s="101"/>
      <c r="C13" s="53"/>
      <c r="D13" s="230" t="s">
        <v>133</v>
      </c>
      <c r="E13" s="237">
        <v>0.05</v>
      </c>
      <c r="F13" s="238">
        <v>0.05</v>
      </c>
      <c r="G13" s="238">
        <v>0.1</v>
      </c>
      <c r="H13" s="238">
        <v>0.1</v>
      </c>
      <c r="I13" s="238">
        <v>0.1</v>
      </c>
      <c r="J13" s="238">
        <v>0.1</v>
      </c>
      <c r="K13" s="239">
        <v>0.15</v>
      </c>
      <c r="L13" s="239">
        <v>0.15</v>
      </c>
      <c r="M13" s="239">
        <v>0.15</v>
      </c>
      <c r="N13" s="240">
        <v>0.15</v>
      </c>
      <c r="O13" s="102"/>
    </row>
    <row r="14" spans="2:15" ht="13.5">
      <c r="B14" s="10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102"/>
    </row>
    <row r="15" spans="2:15" ht="13.5">
      <c r="B15" s="101"/>
      <c r="C15" s="106" t="s">
        <v>64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02"/>
    </row>
    <row r="16" spans="2:15" ht="13.5">
      <c r="B16" s="101"/>
      <c r="C16" s="53"/>
      <c r="D16" s="232" t="s">
        <v>53</v>
      </c>
      <c r="E16" s="93">
        <f>main!AB7</f>
        <v>0</v>
      </c>
      <c r="F16" s="53" t="s">
        <v>9</v>
      </c>
      <c r="G16" s="53"/>
      <c r="H16" s="53"/>
      <c r="I16" s="53"/>
      <c r="J16" s="53"/>
      <c r="K16" s="53"/>
      <c r="L16" s="53"/>
      <c r="M16" s="53"/>
      <c r="N16" s="53"/>
      <c r="O16" s="102"/>
    </row>
    <row r="17" spans="2:15" ht="13.5">
      <c r="B17" s="101"/>
      <c r="C17" s="53"/>
      <c r="D17" s="232" t="s">
        <v>21</v>
      </c>
      <c r="E17" s="225" t="s">
        <v>65</v>
      </c>
      <c r="F17" s="226" t="s">
        <v>66</v>
      </c>
      <c r="G17" s="226" t="s">
        <v>67</v>
      </c>
      <c r="H17" s="225" t="s">
        <v>68</v>
      </c>
      <c r="I17" s="226" t="s">
        <v>69</v>
      </c>
      <c r="J17" s="226" t="s">
        <v>70</v>
      </c>
      <c r="K17" s="226" t="s">
        <v>71</v>
      </c>
      <c r="L17" s="226" t="s">
        <v>72</v>
      </c>
      <c r="M17" s="226" t="s">
        <v>73</v>
      </c>
      <c r="N17" s="229" t="s">
        <v>74</v>
      </c>
      <c r="O17" s="102"/>
    </row>
    <row r="18" spans="2:15" ht="13.5">
      <c r="B18" s="101"/>
      <c r="C18" s="53"/>
      <c r="D18" s="233" t="s">
        <v>118</v>
      </c>
      <c r="E18" s="108">
        <f>ROUND(E$20*(1+E$23+E$23),0)</f>
        <v>13</v>
      </c>
      <c r="F18" s="109">
        <f aca="true" t="shared" si="4" ref="F18:N18">ROUND(F$20*(1+F$23+F$23),0)</f>
        <v>26</v>
      </c>
      <c r="G18" s="109">
        <f t="shared" si="4"/>
        <v>39</v>
      </c>
      <c r="H18" s="109">
        <f t="shared" si="4"/>
        <v>52</v>
      </c>
      <c r="I18" s="109">
        <f t="shared" si="4"/>
        <v>65</v>
      </c>
      <c r="J18" s="109">
        <f t="shared" si="4"/>
        <v>90</v>
      </c>
      <c r="K18" s="130">
        <f t="shared" si="4"/>
        <v>105</v>
      </c>
      <c r="L18" s="130">
        <f t="shared" si="4"/>
        <v>120</v>
      </c>
      <c r="M18" s="130">
        <f t="shared" si="4"/>
        <v>135</v>
      </c>
      <c r="N18" s="110">
        <f t="shared" si="4"/>
        <v>150</v>
      </c>
      <c r="O18" s="102"/>
    </row>
    <row r="19" spans="2:15" ht="13.5">
      <c r="B19" s="101"/>
      <c r="C19" s="53"/>
      <c r="D19" s="234" t="s">
        <v>119</v>
      </c>
      <c r="E19" s="111">
        <f>ROUND(E$20*(1+E$23),0)</f>
        <v>12</v>
      </c>
      <c r="F19" s="112">
        <f aca="true" t="shared" si="5" ref="F19:N19">ROUND(F$20*(1+F$23),0)</f>
        <v>23</v>
      </c>
      <c r="G19" s="112">
        <f t="shared" si="5"/>
        <v>35</v>
      </c>
      <c r="H19" s="112">
        <f t="shared" si="5"/>
        <v>46</v>
      </c>
      <c r="I19" s="112">
        <f t="shared" si="5"/>
        <v>58</v>
      </c>
      <c r="J19" s="112">
        <f t="shared" si="5"/>
        <v>75</v>
      </c>
      <c r="K19" s="131">
        <f t="shared" si="5"/>
        <v>88</v>
      </c>
      <c r="L19" s="131">
        <f t="shared" si="5"/>
        <v>100</v>
      </c>
      <c r="M19" s="131">
        <f t="shared" si="5"/>
        <v>113</v>
      </c>
      <c r="N19" s="113">
        <f t="shared" si="5"/>
        <v>125</v>
      </c>
      <c r="O19" s="102"/>
    </row>
    <row r="20" spans="2:15" ht="13.5">
      <c r="B20" s="101"/>
      <c r="C20" s="53"/>
      <c r="D20" s="241" t="s">
        <v>120</v>
      </c>
      <c r="E20" s="197">
        <v>10</v>
      </c>
      <c r="F20" s="198">
        <v>20</v>
      </c>
      <c r="G20" s="198">
        <v>30</v>
      </c>
      <c r="H20" s="198">
        <v>40</v>
      </c>
      <c r="I20" s="198">
        <v>50</v>
      </c>
      <c r="J20" s="198">
        <v>60</v>
      </c>
      <c r="K20" s="199">
        <v>70</v>
      </c>
      <c r="L20" s="199">
        <v>80</v>
      </c>
      <c r="M20" s="199">
        <v>90</v>
      </c>
      <c r="N20" s="200">
        <v>100</v>
      </c>
      <c r="O20" s="102"/>
    </row>
    <row r="21" spans="2:15" ht="13.5">
      <c r="B21" s="101"/>
      <c r="C21" s="53"/>
      <c r="D21" s="235" t="s">
        <v>121</v>
      </c>
      <c r="E21" s="193">
        <f>ROUND(E$20*(1-E$23),0)</f>
        <v>9</v>
      </c>
      <c r="F21" s="194">
        <f aca="true" t="shared" si="6" ref="F21:N21">ROUND(F$20*(1-F$23),0)</f>
        <v>17</v>
      </c>
      <c r="G21" s="194">
        <f t="shared" si="6"/>
        <v>26</v>
      </c>
      <c r="H21" s="194">
        <f t="shared" si="6"/>
        <v>34</v>
      </c>
      <c r="I21" s="194">
        <f t="shared" si="6"/>
        <v>43</v>
      </c>
      <c r="J21" s="194">
        <f t="shared" si="6"/>
        <v>45</v>
      </c>
      <c r="K21" s="195">
        <f t="shared" si="6"/>
        <v>53</v>
      </c>
      <c r="L21" s="195">
        <f t="shared" si="6"/>
        <v>60</v>
      </c>
      <c r="M21" s="195">
        <f t="shared" si="6"/>
        <v>68</v>
      </c>
      <c r="N21" s="196">
        <f t="shared" si="6"/>
        <v>75</v>
      </c>
      <c r="O21" s="102"/>
    </row>
    <row r="22" spans="2:15" ht="13.5">
      <c r="B22" s="101"/>
      <c r="C22" s="53"/>
      <c r="D22" s="236" t="s">
        <v>123</v>
      </c>
      <c r="E22" s="189">
        <f>ROUND(E$20*(1-E$23-E$23),0)</f>
        <v>7</v>
      </c>
      <c r="F22" s="190">
        <f aca="true" t="shared" si="7" ref="F22:N22">ROUND(F$20*(1-F$23-F$23),0)</f>
        <v>14</v>
      </c>
      <c r="G22" s="190">
        <f t="shared" si="7"/>
        <v>21</v>
      </c>
      <c r="H22" s="190">
        <f t="shared" si="7"/>
        <v>28</v>
      </c>
      <c r="I22" s="190">
        <f t="shared" si="7"/>
        <v>35</v>
      </c>
      <c r="J22" s="190">
        <f t="shared" si="7"/>
        <v>30</v>
      </c>
      <c r="K22" s="191">
        <f t="shared" si="7"/>
        <v>35</v>
      </c>
      <c r="L22" s="191">
        <f t="shared" si="7"/>
        <v>40</v>
      </c>
      <c r="M22" s="191">
        <f t="shared" si="7"/>
        <v>45</v>
      </c>
      <c r="N22" s="192">
        <f t="shared" si="7"/>
        <v>50</v>
      </c>
      <c r="O22" s="102"/>
    </row>
    <row r="23" spans="2:15" ht="13.5">
      <c r="B23" s="101"/>
      <c r="C23" s="53"/>
      <c r="D23" s="230" t="s">
        <v>133</v>
      </c>
      <c r="E23" s="237">
        <v>0.15</v>
      </c>
      <c r="F23" s="238">
        <v>0.15</v>
      </c>
      <c r="G23" s="238">
        <v>0.15</v>
      </c>
      <c r="H23" s="238">
        <v>0.15</v>
      </c>
      <c r="I23" s="238">
        <v>0.15</v>
      </c>
      <c r="J23" s="238">
        <v>0.25</v>
      </c>
      <c r="K23" s="239">
        <v>0.25</v>
      </c>
      <c r="L23" s="239">
        <v>0.25</v>
      </c>
      <c r="M23" s="239">
        <v>0.25</v>
      </c>
      <c r="N23" s="240">
        <v>0.25</v>
      </c>
      <c r="O23" s="102"/>
    </row>
    <row r="24" spans="2:15" ht="13.5">
      <c r="B24" s="10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102"/>
    </row>
    <row r="25" spans="2:15" ht="13.5">
      <c r="B25" s="101"/>
      <c r="C25" s="106" t="s">
        <v>75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02"/>
    </row>
    <row r="26" spans="2:15" ht="13.5">
      <c r="B26" s="101"/>
      <c r="C26" s="54" t="s">
        <v>76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102"/>
    </row>
    <row r="27" spans="2:15" ht="13.5">
      <c r="B27" s="101"/>
      <c r="C27" s="53"/>
      <c r="D27" s="231">
        <v>1</v>
      </c>
      <c r="E27" s="53" t="s">
        <v>77</v>
      </c>
      <c r="F27" s="53"/>
      <c r="G27" s="53"/>
      <c r="H27" s="53"/>
      <c r="I27" s="53"/>
      <c r="J27" s="53"/>
      <c r="K27" s="53"/>
      <c r="L27" s="53"/>
      <c r="M27" s="53"/>
      <c r="N27" s="53"/>
      <c r="O27" s="102"/>
    </row>
    <row r="28" spans="2:15" ht="13.5">
      <c r="B28" s="10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102"/>
    </row>
    <row r="29" spans="2:15" ht="14.25" thickBo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0" ht="14.25" thickTop="1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 hidden="1"/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Footer>&amp;R&amp;"ＭＳ ゴシック,標準"名南人事賃金システム研究所&amp;"Bookman Old Style,標準"
&amp;"Arial Black,標準"Visit www.roumu.com!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workbookViewId="0" topLeftCell="A1">
      <selection activeCell="N5" sqref="N5"/>
    </sheetView>
  </sheetViews>
  <sheetFormatPr defaultColWidth="9.00390625" defaultRowHeight="13.5"/>
  <sheetData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2"/>
  <headerFooter alignWithMargins="0">
    <oddFooter>&amp;L&amp;D&amp;R&amp;"ＭＳ ゴシック,標準"名南人事賃金システム研究所&amp;"ＭＳ Ｐゴシック,標準"
&amp;"Arial Black,標準"Visit www.roumu.com!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75" zoomScaleNormal="75" workbookViewId="0" topLeftCell="A1">
      <selection activeCell="E25" sqref="E25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headerFooter alignWithMargins="0">
    <oddFooter>&amp;L&amp;D&amp;R名南人事賃金システム研究所
&amp;"Arial Black,標準"Visit www.roumu.com!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workbookViewId="0" topLeftCell="A1">
      <selection activeCell="A1" sqref="A1"/>
    </sheetView>
  </sheetViews>
  <sheetFormatPr defaultColWidth="9.00390625" defaultRowHeight="11.25" customHeight="1" zeroHeight="1"/>
  <cols>
    <col min="1" max="1" width="2.625" style="74" customWidth="1"/>
    <col min="2" max="2" width="3.125" style="74" customWidth="1"/>
    <col min="3" max="5" width="9.00390625" style="74" customWidth="1"/>
    <col min="6" max="6" width="3.875" style="74" customWidth="1"/>
    <col min="7" max="7" width="8.125" style="74" customWidth="1"/>
    <col min="8" max="8" width="12.625" style="74" customWidth="1"/>
    <col min="9" max="16384" width="9.00390625" style="74" customWidth="1"/>
  </cols>
  <sheetData>
    <row r="1" ht="12" thickBot="1"/>
    <row r="2" spans="2:8" ht="12" thickTop="1">
      <c r="B2" s="75"/>
      <c r="C2" s="76"/>
      <c r="D2" s="76"/>
      <c r="E2" s="76"/>
      <c r="F2" s="76"/>
      <c r="G2" s="76"/>
      <c r="H2" s="77"/>
    </row>
    <row r="3" spans="2:8" ht="13.5">
      <c r="B3" s="78"/>
      <c r="C3" s="79" t="s">
        <v>86</v>
      </c>
      <c r="D3" s="80"/>
      <c r="E3" s="80"/>
      <c r="F3" s="80"/>
      <c r="G3" s="80"/>
      <c r="H3" s="81"/>
    </row>
    <row r="4" spans="2:8" ht="11.25">
      <c r="B4" s="82"/>
      <c r="C4" s="83"/>
      <c r="D4" s="83"/>
      <c r="E4" s="83"/>
      <c r="F4" s="83"/>
      <c r="G4" s="83"/>
      <c r="H4" s="84"/>
    </row>
    <row r="5" spans="2:8" ht="11.25">
      <c r="B5" s="82"/>
      <c r="C5" s="85" t="s">
        <v>87</v>
      </c>
      <c r="D5" s="83"/>
      <c r="E5" s="83"/>
      <c r="F5" s="83"/>
      <c r="G5" s="83"/>
      <c r="H5" s="84"/>
    </row>
    <row r="6" spans="2:8" ht="11.25">
      <c r="B6" s="82"/>
      <c r="C6" s="83"/>
      <c r="D6" s="83"/>
      <c r="E6" s="83"/>
      <c r="F6" s="83"/>
      <c r="G6" s="83"/>
      <c r="H6" s="84"/>
    </row>
    <row r="7" spans="2:8" ht="11.25">
      <c r="B7" s="82"/>
      <c r="C7" s="86" t="s">
        <v>88</v>
      </c>
      <c r="D7" s="83"/>
      <c r="E7" s="83"/>
      <c r="F7" s="83"/>
      <c r="G7" s="83"/>
      <c r="H7" s="84"/>
    </row>
    <row r="8" spans="2:8" ht="11.25">
      <c r="B8" s="82"/>
      <c r="C8" s="85" t="s">
        <v>89</v>
      </c>
      <c r="D8" s="83"/>
      <c r="E8" s="83"/>
      <c r="F8" s="83"/>
      <c r="G8" s="83"/>
      <c r="H8" s="84"/>
    </row>
    <row r="9" spans="2:8" ht="11.25">
      <c r="B9" s="82"/>
      <c r="C9" s="85" t="s">
        <v>90</v>
      </c>
      <c r="D9" s="83"/>
      <c r="E9" s="83"/>
      <c r="F9" s="83"/>
      <c r="G9" s="83"/>
      <c r="H9" s="84"/>
    </row>
    <row r="10" spans="2:8" ht="11.25">
      <c r="B10" s="82"/>
      <c r="C10" s="85" t="s">
        <v>91</v>
      </c>
      <c r="D10" s="83"/>
      <c r="E10" s="83"/>
      <c r="F10" s="83"/>
      <c r="G10" s="83"/>
      <c r="H10" s="84"/>
    </row>
    <row r="11" spans="2:8" ht="11.25">
      <c r="B11" s="82"/>
      <c r="C11" s="83"/>
      <c r="D11" s="83"/>
      <c r="E11" s="83"/>
      <c r="F11" s="83"/>
      <c r="G11" s="83"/>
      <c r="H11" s="84"/>
    </row>
    <row r="12" spans="2:8" ht="11.25">
      <c r="B12" s="82"/>
      <c r="C12" s="86" t="s">
        <v>92</v>
      </c>
      <c r="D12" s="83"/>
      <c r="E12" s="83"/>
      <c r="F12" s="83"/>
      <c r="G12" s="83"/>
      <c r="H12" s="84"/>
    </row>
    <row r="13" spans="2:8" ht="11.25">
      <c r="B13" s="82"/>
      <c r="C13" s="85" t="s">
        <v>93</v>
      </c>
      <c r="D13" s="83"/>
      <c r="E13" s="83"/>
      <c r="F13" s="83"/>
      <c r="G13" s="83"/>
      <c r="H13" s="84"/>
    </row>
    <row r="14" spans="2:8" ht="11.25">
      <c r="B14" s="82"/>
      <c r="C14" s="85" t="s">
        <v>94</v>
      </c>
      <c r="D14" s="83"/>
      <c r="E14" s="83"/>
      <c r="F14" s="83"/>
      <c r="G14" s="83"/>
      <c r="H14" s="84"/>
    </row>
    <row r="15" spans="2:8" ht="11.25">
      <c r="B15" s="82"/>
      <c r="C15" s="83"/>
      <c r="D15" s="83"/>
      <c r="E15" s="83"/>
      <c r="F15" s="83"/>
      <c r="G15" s="83"/>
      <c r="H15" s="84"/>
    </row>
    <row r="16" spans="2:8" ht="11.25">
      <c r="B16" s="82"/>
      <c r="C16" s="86" t="s">
        <v>95</v>
      </c>
      <c r="D16" s="83"/>
      <c r="E16" s="83"/>
      <c r="F16" s="83"/>
      <c r="G16" s="83"/>
      <c r="H16" s="84"/>
    </row>
    <row r="17" spans="2:8" ht="11.25">
      <c r="B17" s="82"/>
      <c r="C17" s="83" t="s">
        <v>96</v>
      </c>
      <c r="D17" s="83"/>
      <c r="E17" s="83"/>
      <c r="F17" s="83"/>
      <c r="G17" s="83"/>
      <c r="H17" s="84"/>
    </row>
    <row r="18" spans="2:8" ht="11.25">
      <c r="B18" s="82"/>
      <c r="C18" s="83"/>
      <c r="D18" s="83"/>
      <c r="E18" s="83"/>
      <c r="F18" s="83"/>
      <c r="G18" s="83"/>
      <c r="H18" s="84"/>
    </row>
    <row r="19" spans="2:8" ht="11.25">
      <c r="B19" s="82"/>
      <c r="C19" s="83" t="s">
        <v>97</v>
      </c>
      <c r="D19" s="83"/>
      <c r="E19" s="83"/>
      <c r="F19" s="83"/>
      <c r="G19" s="83"/>
      <c r="H19" s="84"/>
    </row>
    <row r="20" spans="2:8" ht="11.25">
      <c r="B20" s="82"/>
      <c r="C20" s="83"/>
      <c r="D20" s="83"/>
      <c r="E20" s="83"/>
      <c r="F20" s="83"/>
      <c r="G20" s="83"/>
      <c r="H20" s="84"/>
    </row>
    <row r="21" spans="2:8" ht="11.25">
      <c r="B21" s="82"/>
      <c r="C21" s="83"/>
      <c r="D21" s="83"/>
      <c r="E21" s="83"/>
      <c r="F21" s="83"/>
      <c r="G21" s="188">
        <v>37712</v>
      </c>
      <c r="H21" s="84"/>
    </row>
    <row r="22" spans="2:8" ht="11.25">
      <c r="B22" s="82"/>
      <c r="C22" s="83"/>
      <c r="D22" s="83" t="s">
        <v>98</v>
      </c>
      <c r="E22" s="83"/>
      <c r="F22" s="83"/>
      <c r="G22" s="83"/>
      <c r="H22" s="84"/>
    </row>
    <row r="23" spans="2:8" ht="11.25">
      <c r="B23" s="82"/>
      <c r="C23" s="83"/>
      <c r="D23" s="85" t="s">
        <v>99</v>
      </c>
      <c r="E23" s="83"/>
      <c r="F23" s="83"/>
      <c r="G23" s="83"/>
      <c r="H23" s="84"/>
    </row>
    <row r="24" spans="2:8" ht="18">
      <c r="B24" s="82"/>
      <c r="C24" s="83"/>
      <c r="D24" s="83"/>
      <c r="E24" s="219" t="s">
        <v>6</v>
      </c>
      <c r="F24" s="219"/>
      <c r="G24" s="219"/>
      <c r="H24" s="220"/>
    </row>
    <row r="25" spans="2:8" ht="12" thickBot="1">
      <c r="B25" s="88"/>
      <c r="C25" s="89"/>
      <c r="D25" s="89"/>
      <c r="E25" s="89"/>
      <c r="F25" s="89"/>
      <c r="G25" s="89"/>
      <c r="H25" s="90"/>
    </row>
    <row r="26" ht="12" thickTop="1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9.00390625" defaultRowHeight="13.5" zeroHeight="1"/>
  <cols>
    <col min="1" max="1" width="2.00390625" style="67" customWidth="1"/>
    <col min="2" max="2" width="2.25390625" style="67" customWidth="1"/>
    <col min="3" max="3" width="3.75390625" style="67" customWidth="1"/>
    <col min="4" max="16384" width="9.00390625" style="67" customWidth="1"/>
  </cols>
  <sheetData>
    <row r="1" spans="1:9" ht="9.75" customHeight="1" thickBot="1">
      <c r="A1" s="74"/>
      <c r="B1" s="74"/>
      <c r="C1" s="74"/>
      <c r="D1" s="74"/>
      <c r="E1" s="74"/>
      <c r="F1" s="74"/>
      <c r="G1" s="74"/>
      <c r="H1" s="74"/>
      <c r="I1" s="74"/>
    </row>
    <row r="2" spans="1:9" ht="14.25" thickTop="1">
      <c r="A2" s="74"/>
      <c r="B2" s="75"/>
      <c r="C2" s="76"/>
      <c r="D2" s="76"/>
      <c r="E2" s="76"/>
      <c r="F2" s="76"/>
      <c r="G2" s="76"/>
      <c r="H2" s="77"/>
      <c r="I2" s="74"/>
    </row>
    <row r="3" spans="1:9" ht="17.25">
      <c r="A3" s="74"/>
      <c r="B3" s="91" t="s">
        <v>78</v>
      </c>
      <c r="C3" s="79"/>
      <c r="D3" s="80"/>
      <c r="E3" s="80"/>
      <c r="F3" s="80"/>
      <c r="G3" s="80"/>
      <c r="H3" s="81"/>
      <c r="I3" s="74"/>
    </row>
    <row r="4" spans="1:9" ht="13.5">
      <c r="A4" s="74"/>
      <c r="B4" s="82"/>
      <c r="C4" s="83"/>
      <c r="D4" s="83"/>
      <c r="E4" s="83"/>
      <c r="F4" s="83"/>
      <c r="G4" s="83"/>
      <c r="H4" s="84"/>
      <c r="I4" s="74"/>
    </row>
    <row r="5" spans="1:9" ht="14.25">
      <c r="A5" s="74"/>
      <c r="B5" s="82"/>
      <c r="C5" s="92" t="s">
        <v>109</v>
      </c>
      <c r="D5" s="83"/>
      <c r="E5" s="83"/>
      <c r="F5" s="83"/>
      <c r="G5" s="83"/>
      <c r="H5" s="84"/>
      <c r="I5" s="74"/>
    </row>
    <row r="6" spans="1:9" ht="13.5">
      <c r="A6" s="74"/>
      <c r="B6" s="82"/>
      <c r="C6" s="67">
        <v>1</v>
      </c>
      <c r="D6" s="123" t="s">
        <v>108</v>
      </c>
      <c r="E6" s="83"/>
      <c r="F6" s="83"/>
      <c r="G6" s="83"/>
      <c r="H6" s="84"/>
      <c r="I6" s="74"/>
    </row>
    <row r="7" spans="1:9" ht="13.5">
      <c r="A7" s="74"/>
      <c r="B7" s="82"/>
      <c r="C7" s="68"/>
      <c r="D7" s="83"/>
      <c r="E7" s="83"/>
      <c r="F7" s="83"/>
      <c r="G7" s="83"/>
      <c r="H7" s="84"/>
      <c r="I7" s="74"/>
    </row>
    <row r="8" spans="1:9" ht="14.25">
      <c r="A8" s="74"/>
      <c r="B8" s="82"/>
      <c r="C8" s="92" t="s">
        <v>110</v>
      </c>
      <c r="D8" s="83"/>
      <c r="E8" s="83"/>
      <c r="F8" s="83"/>
      <c r="G8" s="83"/>
      <c r="H8" s="84"/>
      <c r="I8" s="74"/>
    </row>
    <row r="9" spans="1:9" ht="13.5">
      <c r="A9" s="74"/>
      <c r="B9" s="82"/>
      <c r="C9" s="67">
        <v>1</v>
      </c>
      <c r="D9" s="123" t="s">
        <v>79</v>
      </c>
      <c r="E9" s="83"/>
      <c r="F9" s="83"/>
      <c r="G9" s="83"/>
      <c r="H9" s="84"/>
      <c r="I9" s="74"/>
    </row>
    <row r="10" spans="1:9" ht="13.5">
      <c r="A10" s="74"/>
      <c r="B10" s="82"/>
      <c r="C10" s="68"/>
      <c r="D10" s="83"/>
      <c r="E10" s="83"/>
      <c r="F10" s="83"/>
      <c r="G10" s="83"/>
      <c r="H10" s="84"/>
      <c r="I10" s="74"/>
    </row>
    <row r="11" spans="1:9" ht="14.25">
      <c r="A11" s="74"/>
      <c r="B11" s="82"/>
      <c r="C11" s="92" t="s">
        <v>111</v>
      </c>
      <c r="D11" s="83"/>
      <c r="E11" s="83"/>
      <c r="F11" s="83"/>
      <c r="G11" s="83"/>
      <c r="H11" s="84"/>
      <c r="I11" s="74"/>
    </row>
    <row r="12" spans="1:9" ht="13.5">
      <c r="A12" s="74"/>
      <c r="B12" s="82"/>
      <c r="C12" s="67">
        <v>1</v>
      </c>
      <c r="D12" s="123" t="s">
        <v>80</v>
      </c>
      <c r="E12" s="83"/>
      <c r="F12" s="83"/>
      <c r="G12" s="83"/>
      <c r="H12" s="84"/>
      <c r="I12" s="74"/>
    </row>
    <row r="13" spans="1:9" ht="13.5">
      <c r="A13" s="74"/>
      <c r="B13" s="82"/>
      <c r="C13" s="67">
        <v>2</v>
      </c>
      <c r="D13" s="123" t="s">
        <v>81</v>
      </c>
      <c r="E13" s="83"/>
      <c r="F13" s="83"/>
      <c r="G13" s="83"/>
      <c r="H13" s="84"/>
      <c r="I13" s="74"/>
    </row>
    <row r="14" spans="1:9" ht="13.5">
      <c r="A14" s="74"/>
      <c r="B14" s="82"/>
      <c r="C14" s="123"/>
      <c r="D14" s="83"/>
      <c r="E14" s="83"/>
      <c r="F14" s="83"/>
      <c r="G14" s="83"/>
      <c r="H14" s="84"/>
      <c r="I14" s="74"/>
    </row>
    <row r="15" spans="1:9" ht="14.25">
      <c r="A15" s="74"/>
      <c r="B15" s="82"/>
      <c r="C15" s="92" t="s">
        <v>112</v>
      </c>
      <c r="D15" s="83"/>
      <c r="E15" s="83"/>
      <c r="F15" s="83"/>
      <c r="G15" s="83"/>
      <c r="H15" s="84"/>
      <c r="I15" s="74"/>
    </row>
    <row r="16" spans="1:9" ht="13.5">
      <c r="A16" s="74"/>
      <c r="B16" s="82"/>
      <c r="C16" s="67">
        <v>1</v>
      </c>
      <c r="D16" s="123" t="s">
        <v>82</v>
      </c>
      <c r="E16" s="83"/>
      <c r="F16" s="83"/>
      <c r="G16" s="83"/>
      <c r="H16" s="84"/>
      <c r="I16" s="74"/>
    </row>
    <row r="17" spans="1:9" ht="13.5">
      <c r="A17" s="74"/>
      <c r="B17" s="82"/>
      <c r="C17" s="123"/>
      <c r="D17" s="83"/>
      <c r="E17" s="83"/>
      <c r="F17" s="83"/>
      <c r="G17" s="83"/>
      <c r="H17" s="84"/>
      <c r="I17" s="74"/>
    </row>
    <row r="18" spans="1:9" ht="14.25">
      <c r="A18" s="74"/>
      <c r="B18" s="82"/>
      <c r="C18" s="92" t="s">
        <v>113</v>
      </c>
      <c r="D18" s="83"/>
      <c r="E18" s="83"/>
      <c r="F18" s="83"/>
      <c r="G18" s="83"/>
      <c r="H18" s="84"/>
      <c r="I18" s="74"/>
    </row>
    <row r="19" spans="1:9" ht="13.5">
      <c r="A19" s="74"/>
      <c r="B19" s="82"/>
      <c r="C19" s="67">
        <v>1</v>
      </c>
      <c r="D19" s="123" t="s">
        <v>83</v>
      </c>
      <c r="E19" s="83"/>
      <c r="F19" s="83"/>
      <c r="G19" s="83"/>
      <c r="H19" s="84"/>
      <c r="I19" s="74"/>
    </row>
    <row r="20" spans="1:9" ht="13.5">
      <c r="A20" s="74"/>
      <c r="B20" s="82"/>
      <c r="C20" s="67">
        <v>2</v>
      </c>
      <c r="D20" s="123" t="s">
        <v>84</v>
      </c>
      <c r="E20" s="83"/>
      <c r="F20" s="83"/>
      <c r="G20" s="83"/>
      <c r="H20" s="84"/>
      <c r="I20" s="74"/>
    </row>
    <row r="21" spans="1:9" ht="13.5">
      <c r="A21" s="74"/>
      <c r="B21" s="82"/>
      <c r="C21" s="123"/>
      <c r="D21" s="83"/>
      <c r="E21" s="83"/>
      <c r="F21" s="83"/>
      <c r="G21" s="85"/>
      <c r="H21" s="84"/>
      <c r="I21" s="74"/>
    </row>
    <row r="22" spans="1:9" ht="14.25">
      <c r="A22" s="74"/>
      <c r="B22" s="82"/>
      <c r="C22" s="92" t="s">
        <v>114</v>
      </c>
      <c r="D22" s="83"/>
      <c r="E22" s="83"/>
      <c r="F22" s="83"/>
      <c r="G22" s="83"/>
      <c r="H22" s="84"/>
      <c r="I22" s="74"/>
    </row>
    <row r="23" spans="1:9" ht="13.5">
      <c r="A23" s="74"/>
      <c r="B23" s="82"/>
      <c r="C23" s="67">
        <v>1</v>
      </c>
      <c r="D23" s="123" t="s">
        <v>85</v>
      </c>
      <c r="E23" s="83"/>
      <c r="F23" s="83"/>
      <c r="G23" s="83"/>
      <c r="H23" s="84"/>
      <c r="I23" s="74"/>
    </row>
    <row r="24" spans="1:9" ht="13.5">
      <c r="A24" s="74"/>
      <c r="B24" s="82"/>
      <c r="C24" s="123"/>
      <c r="D24" s="83"/>
      <c r="E24" s="83"/>
      <c r="F24" s="87"/>
      <c r="G24" s="83"/>
      <c r="H24" s="84"/>
      <c r="I24" s="74"/>
    </row>
    <row r="25" spans="1:9" ht="14.25">
      <c r="A25" s="74"/>
      <c r="B25" s="82"/>
      <c r="C25" s="92" t="s">
        <v>115</v>
      </c>
      <c r="D25" s="83"/>
      <c r="E25" s="83"/>
      <c r="F25" s="87"/>
      <c r="G25" s="83"/>
      <c r="H25" s="84"/>
      <c r="I25" s="74"/>
    </row>
    <row r="26" spans="1:9" ht="13.5">
      <c r="A26" s="74"/>
      <c r="B26" s="82"/>
      <c r="C26" s="67">
        <v>1</v>
      </c>
      <c r="D26" s="123" t="s">
        <v>116</v>
      </c>
      <c r="E26" s="83"/>
      <c r="F26" s="87"/>
      <c r="G26" s="83"/>
      <c r="H26" s="84"/>
      <c r="I26" s="74"/>
    </row>
    <row r="27" spans="1:9" ht="13.5">
      <c r="A27" s="74"/>
      <c r="B27" s="82"/>
      <c r="C27" s="123">
        <v>2</v>
      </c>
      <c r="D27" s="83" t="s">
        <v>117</v>
      </c>
      <c r="E27" s="83"/>
      <c r="F27" s="87"/>
      <c r="G27" s="83"/>
      <c r="H27" s="84"/>
      <c r="I27" s="74"/>
    </row>
    <row r="28" spans="1:9" ht="13.5">
      <c r="A28" s="74"/>
      <c r="B28" s="82"/>
      <c r="C28" s="123"/>
      <c r="D28" s="83"/>
      <c r="E28" s="83"/>
      <c r="F28" s="87"/>
      <c r="G28" s="83"/>
      <c r="H28" s="84"/>
      <c r="I28" s="74"/>
    </row>
    <row r="29" spans="1:9" ht="14.25">
      <c r="A29" s="74"/>
      <c r="B29" s="82"/>
      <c r="C29" s="92" t="s">
        <v>124</v>
      </c>
      <c r="D29" s="83"/>
      <c r="E29" s="83"/>
      <c r="F29" s="87"/>
      <c r="G29" s="83"/>
      <c r="H29" s="84"/>
      <c r="I29" s="74"/>
    </row>
    <row r="30" spans="1:9" ht="13.5">
      <c r="A30" s="74"/>
      <c r="B30" s="82"/>
      <c r="C30" s="67">
        <v>1</v>
      </c>
      <c r="D30" s="123" t="s">
        <v>125</v>
      </c>
      <c r="E30" s="83"/>
      <c r="F30" s="87"/>
      <c r="G30" s="83"/>
      <c r="H30" s="84"/>
      <c r="I30" s="74"/>
    </row>
    <row r="31" spans="1:9" ht="13.5">
      <c r="A31" s="74"/>
      <c r="B31" s="82"/>
      <c r="C31" s="123">
        <v>2</v>
      </c>
      <c r="D31" s="83" t="s">
        <v>126</v>
      </c>
      <c r="E31" s="83"/>
      <c r="F31" s="87"/>
      <c r="G31" s="83"/>
      <c r="H31" s="84"/>
      <c r="I31" s="74"/>
    </row>
    <row r="32" spans="1:9" ht="13.5">
      <c r="A32" s="74"/>
      <c r="B32" s="82"/>
      <c r="C32" s="123"/>
      <c r="D32" s="83"/>
      <c r="E32" s="83"/>
      <c r="F32" s="87"/>
      <c r="G32" s="83"/>
      <c r="H32" s="84"/>
      <c r="I32" s="74"/>
    </row>
    <row r="33" spans="1:9" ht="14.25">
      <c r="A33" s="74"/>
      <c r="B33" s="82"/>
      <c r="C33" s="92" t="s">
        <v>128</v>
      </c>
      <c r="D33" s="83"/>
      <c r="E33" s="83"/>
      <c r="F33" s="87"/>
      <c r="G33" s="83"/>
      <c r="H33" s="84"/>
      <c r="I33" s="74"/>
    </row>
    <row r="34" spans="1:9" ht="13.5">
      <c r="A34" s="74"/>
      <c r="B34" s="82"/>
      <c r="C34" s="67">
        <v>1</v>
      </c>
      <c r="D34" s="123" t="s">
        <v>129</v>
      </c>
      <c r="E34" s="83"/>
      <c r="F34" s="87"/>
      <c r="G34" s="83"/>
      <c r="H34" s="84"/>
      <c r="I34" s="74"/>
    </row>
    <row r="35" spans="1:9" ht="13.5">
      <c r="A35" s="74"/>
      <c r="B35" s="82"/>
      <c r="C35" s="123">
        <v>2</v>
      </c>
      <c r="D35" s="83" t="s">
        <v>130</v>
      </c>
      <c r="E35" s="83"/>
      <c r="F35" s="87"/>
      <c r="G35" s="83"/>
      <c r="H35" s="84"/>
      <c r="I35" s="74"/>
    </row>
    <row r="36" spans="1:9" ht="13.5">
      <c r="A36" s="74"/>
      <c r="B36" s="82"/>
      <c r="C36" s="123"/>
      <c r="D36" s="83"/>
      <c r="E36" s="83"/>
      <c r="F36" s="87"/>
      <c r="G36" s="83"/>
      <c r="H36" s="84"/>
      <c r="I36" s="74"/>
    </row>
    <row r="37" spans="1:9" ht="14.25" thickBot="1">
      <c r="A37" s="74"/>
      <c r="B37" s="88"/>
      <c r="C37" s="89"/>
      <c r="D37" s="89"/>
      <c r="E37" s="89"/>
      <c r="F37" s="89"/>
      <c r="G37" s="89"/>
      <c r="H37" s="90"/>
      <c r="I37" s="74"/>
    </row>
    <row r="38" spans="1:9" ht="14.25" thickTop="1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3.5">
      <c r="A39" s="74"/>
      <c r="B39" s="74"/>
      <c r="C39" s="74"/>
      <c r="D39" s="74"/>
      <c r="E39" s="74"/>
      <c r="F39" s="74"/>
      <c r="G39" s="74"/>
      <c r="H39" s="74"/>
      <c r="I39" s="74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 hidden="1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15"/>
  <sheetViews>
    <sheetView showGridLines="0" workbookViewId="0" topLeftCell="A1">
      <selection activeCell="J24" sqref="J24"/>
    </sheetView>
  </sheetViews>
  <sheetFormatPr defaultColWidth="9.00390625" defaultRowHeight="13.5"/>
  <cols>
    <col min="1" max="1" width="2.625" style="0" customWidth="1"/>
    <col min="2" max="7" width="5.625" style="0" customWidth="1"/>
  </cols>
  <sheetData>
    <row r="1" ht="13.5">
      <c r="B1" t="s">
        <v>100</v>
      </c>
    </row>
    <row r="2" ht="13.5">
      <c r="B2" t="s">
        <v>101</v>
      </c>
    </row>
    <row r="3" ht="13.5">
      <c r="B3" s="58"/>
    </row>
    <row r="5" spans="2:6" ht="13.5">
      <c r="B5" t="s">
        <v>21</v>
      </c>
      <c r="D5" t="s">
        <v>23</v>
      </c>
      <c r="F5" t="s">
        <v>17</v>
      </c>
    </row>
    <row r="6" spans="2:7" ht="13.5">
      <c r="B6" s="201" t="s">
        <v>118</v>
      </c>
      <c r="C6" s="55">
        <v>1</v>
      </c>
      <c r="D6" s="204" t="str">
        <f>POINT!N7</f>
        <v>G1</v>
      </c>
      <c r="E6" s="55">
        <v>10</v>
      </c>
      <c r="F6" s="207" t="str">
        <f>POINT!N17</f>
        <v>P1</v>
      </c>
      <c r="G6" s="55">
        <v>10</v>
      </c>
    </row>
    <row r="7" spans="2:7" ht="13.5">
      <c r="B7" s="202" t="s">
        <v>119</v>
      </c>
      <c r="C7" s="56">
        <v>2</v>
      </c>
      <c r="D7" s="205" t="str">
        <f>POINT!M7</f>
        <v>G2</v>
      </c>
      <c r="E7" s="56">
        <v>9</v>
      </c>
      <c r="F7" s="208" t="str">
        <f>POINT!M17</f>
        <v>P2</v>
      </c>
      <c r="G7" s="56">
        <v>9</v>
      </c>
    </row>
    <row r="8" spans="2:7" ht="13.5">
      <c r="B8" s="202" t="s">
        <v>120</v>
      </c>
      <c r="C8" s="56">
        <v>3</v>
      </c>
      <c r="D8" s="205" t="str">
        <f>POINT!L7</f>
        <v>G3</v>
      </c>
      <c r="E8" s="56">
        <v>8</v>
      </c>
      <c r="F8" s="208" t="str">
        <f>POINT!L17</f>
        <v>P3</v>
      </c>
      <c r="G8" s="56">
        <v>8</v>
      </c>
    </row>
    <row r="9" spans="2:7" ht="13.5">
      <c r="B9" s="202" t="s">
        <v>121</v>
      </c>
      <c r="C9" s="56">
        <v>4</v>
      </c>
      <c r="D9" s="205" t="str">
        <f>POINT!K7</f>
        <v>G4</v>
      </c>
      <c r="E9" s="56">
        <v>7</v>
      </c>
      <c r="F9" s="208" t="str">
        <f>POINT!K17</f>
        <v>P4</v>
      </c>
      <c r="G9" s="56">
        <v>7</v>
      </c>
    </row>
    <row r="10" spans="2:7" ht="13.5">
      <c r="B10" s="203" t="s">
        <v>122</v>
      </c>
      <c r="C10" s="57">
        <v>5</v>
      </c>
      <c r="D10" s="205" t="str">
        <f>POINT!J7</f>
        <v>G5</v>
      </c>
      <c r="E10" s="56">
        <v>6</v>
      </c>
      <c r="F10" s="208" t="str">
        <f>POINT!J17</f>
        <v>P5</v>
      </c>
      <c r="G10" s="56">
        <v>6</v>
      </c>
    </row>
    <row r="11" spans="2:7" ht="13.5">
      <c r="B11" s="53"/>
      <c r="C11" s="53"/>
      <c r="D11" s="205" t="str">
        <f>POINT!I7</f>
        <v>G6</v>
      </c>
      <c r="E11" s="56">
        <v>5</v>
      </c>
      <c r="F11" s="208" t="str">
        <f>POINT!I17</f>
        <v>P6</v>
      </c>
      <c r="G11" s="56">
        <v>5</v>
      </c>
    </row>
    <row r="12" spans="2:7" ht="13.5">
      <c r="B12" s="53"/>
      <c r="C12" s="53"/>
      <c r="D12" s="205" t="str">
        <f>POINT!H7</f>
        <v>G7</v>
      </c>
      <c r="E12" s="56">
        <v>4</v>
      </c>
      <c r="F12" s="208" t="str">
        <f>POINT!H17</f>
        <v>P7</v>
      </c>
      <c r="G12" s="56">
        <v>4</v>
      </c>
    </row>
    <row r="13" spans="2:7" ht="13.5">
      <c r="B13" s="53"/>
      <c r="C13" s="53"/>
      <c r="D13" s="205" t="str">
        <f>POINT!G7</f>
        <v>G8</v>
      </c>
      <c r="E13" s="56">
        <v>3</v>
      </c>
      <c r="F13" s="208" t="str">
        <f>POINT!G17</f>
        <v>P8</v>
      </c>
      <c r="G13" s="56">
        <v>3</v>
      </c>
    </row>
    <row r="14" spans="2:7" ht="13.5">
      <c r="B14" s="53"/>
      <c r="C14" s="53"/>
      <c r="D14" s="205" t="str">
        <f>POINT!F7</f>
        <v>G9</v>
      </c>
      <c r="E14" s="56">
        <v>2</v>
      </c>
      <c r="F14" s="208" t="str">
        <f>POINT!F17</f>
        <v>P9</v>
      </c>
      <c r="G14" s="56">
        <v>2</v>
      </c>
    </row>
    <row r="15" spans="4:7" ht="13.5">
      <c r="D15" s="206" t="str">
        <f>POINT!E7</f>
        <v>G10</v>
      </c>
      <c r="E15" s="57">
        <v>1</v>
      </c>
      <c r="F15" s="209" t="str">
        <f>POINT!E17</f>
        <v>P10</v>
      </c>
      <c r="G15" s="57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MHRMC</dc:creator>
  <cp:keywords/>
  <dc:description/>
  <cp:lastModifiedBy>名南経営センターグループ</cp:lastModifiedBy>
  <cp:lastPrinted>1999-07-08T03:00:58Z</cp:lastPrinted>
  <dcterms:created xsi:type="dcterms:W3CDTF">1997-09-19T05:45:46Z</dcterms:created>
  <dcterms:modified xsi:type="dcterms:W3CDTF">2007-10-14T14:52:04Z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