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0" windowWidth="12255" windowHeight="8550" activeTab="0"/>
  </bookViews>
  <sheets>
    <sheet name="入力" sheetId="1" r:id="rId1"/>
    <sheet name="月額表" sheetId="2" r:id="rId2"/>
    <sheet name="ReadMe" sheetId="3" r:id="rId3"/>
  </sheets>
  <definedNames>
    <definedName name="_xlnm._FilterDatabase" localSheetId="0" hidden="1">'入力'!$B$11:$AB$81</definedName>
  </definedNames>
  <calcPr fullCalcOnLoad="1"/>
</workbook>
</file>

<file path=xl/sharedStrings.xml><?xml version="1.0" encoding="utf-8"?>
<sst xmlns="http://schemas.openxmlformats.org/spreadsheetml/2006/main" count="82" uniqueCount="67">
  <si>
    <t>被保険者報酬月額変更判定システム</t>
  </si>
  <si>
    <t>　　・降給の場合はD列に"1"を入力して下さい。</t>
  </si>
  <si>
    <t>顧客名</t>
  </si>
  <si>
    <t>http://www.roumu.com/</t>
  </si>
  <si>
    <t>降給?</t>
  </si>
  <si>
    <t>現在の</t>
  </si>
  <si>
    <t>１月目DATA</t>
  </si>
  <si>
    <t>２月目DATA</t>
  </si>
  <si>
    <t>３月目DATA</t>
  </si>
  <si>
    <t>１月目</t>
  </si>
  <si>
    <t>２月目</t>
  </si>
  <si>
    <t>３月目</t>
  </si>
  <si>
    <t>日数変数</t>
  </si>
  <si>
    <t>健保想定</t>
  </si>
  <si>
    <t>想定</t>
  </si>
  <si>
    <t>厚年想定</t>
  </si>
  <si>
    <t>現在</t>
  </si>
  <si>
    <t xml:space="preserve">  =1</t>
  </si>
  <si>
    <t>報酬月額</t>
  </si>
  <si>
    <t>日数</t>
  </si>
  <si>
    <t>合計</t>
  </si>
  <si>
    <t>報酬合計</t>
  </si>
  <si>
    <t>平均額</t>
  </si>
  <si>
    <t>標準報酬額</t>
  </si>
  <si>
    <t>等級</t>
  </si>
  <si>
    <t>判定</t>
  </si>
  <si>
    <t>平成19年4月版</t>
  </si>
  <si>
    <t>健康保険</t>
  </si>
  <si>
    <t>月額</t>
  </si>
  <si>
    <t>　著作権とご利用上の制限</t>
  </si>
  <si>
    <t>１）損害について</t>
  </si>
  <si>
    <t>２）第三者への受け渡し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</si>
  <si>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</si>
  <si>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</si>
  <si>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</si>
  <si>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</si>
  <si>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厚生年金保険</t>
  </si>
  <si>
    <t>報酬</t>
  </si>
  <si>
    <t>月額</t>
  </si>
  <si>
    <t>健康保険・厚生年金保険　標準報酬月額表</t>
  </si>
  <si>
    <t>健保標準報酬</t>
  </si>
  <si>
    <t>氏名</t>
  </si>
  <si>
    <t>被保険</t>
  </si>
  <si>
    <t>者番号</t>
  </si>
  <si>
    <t>1ヶ月目</t>
  </si>
  <si>
    <t>2ヶ月目</t>
  </si>
  <si>
    <t>3ヶ月目</t>
  </si>
  <si>
    <t>　黄色のセルに必要な情報を入力して下さい。</t>
  </si>
  <si>
    <t>現在の</t>
  </si>
  <si>
    <t>健保標準報酬額</t>
  </si>
  <si>
    <t>合計</t>
  </si>
  <si>
    <t>上下限</t>
  </si>
  <si>
    <t>チェック</t>
  </si>
  <si>
    <t>　　・E列の標準報酬の入力は1,000円単位です。</t>
  </si>
  <si>
    <t>　　・AB列に「月変要確認」と表示された場合は、等級の</t>
  </si>
  <si>
    <t>Ver.h1904(Sep,3,2007)</t>
  </si>
  <si>
    <t>Presented by Takami Miyatake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</si>
  <si>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</si>
  <si>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</si>
  <si>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</si>
  <si>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　このプログラム及び付属のドキュメントを私の許可なく、再配布する</t>
  </si>
  <si>
    <t>ことを禁じます。</t>
  </si>
  <si>
    <t>2007年9月3日</t>
  </si>
  <si>
    <t>宮武貴美</t>
  </si>
  <si>
    <t>当ワークシートの著作権は株式会社名南経営および宮武貴美にあります。</t>
  </si>
  <si>
    <t>　　　上下限に該当しており、確認が必要です。</t>
  </si>
  <si>
    <r>
      <t>■</t>
    </r>
    <r>
      <rPr>
        <b/>
        <sz val="10"/>
        <color indexed="10"/>
        <rFont val="ＭＳ 明朝"/>
        <family val="1"/>
      </rPr>
      <t>使用方法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</si>
</sst>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9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i/>
      <sz val="10"/>
      <color indexed="10"/>
      <name val="Arial"/>
      <family val="2"/>
    </font>
    <font>
      <sz val="10"/>
      <color indexed="10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10"/>
      <name val="Arial"/>
      <family val="2"/>
    </font>
    <font>
      <u val="single"/>
      <sz val="10"/>
      <color indexed="10"/>
      <name val="Century"/>
      <family val="1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10"/>
      <name val="ＭＳ ゴシック"/>
      <family val="3"/>
    </font>
    <font>
      <b/>
      <sz val="10"/>
      <color indexed="12"/>
      <name val="ＭＳ ゴシック"/>
      <family val="3"/>
    </font>
    <font>
      <sz val="9"/>
      <name val="MS UI Gothic"/>
      <family val="3"/>
    </font>
    <font>
      <b/>
      <i/>
      <sz val="10"/>
      <color indexed="13"/>
      <name val="Arial"/>
      <family val="2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Braggadocio"/>
      <family val="1"/>
    </font>
    <font>
      <b/>
      <sz val="10"/>
      <color indexed="10"/>
      <name val="ＭＳ 明朝"/>
      <family val="1"/>
    </font>
    <font>
      <b/>
      <sz val="16"/>
      <name val="ＨＧｺﾞｼｯｸE-PRO"/>
      <family val="3"/>
    </font>
    <font>
      <b/>
      <sz val="10"/>
      <color indexed="12"/>
      <name val="ＭＳ 明朝"/>
      <family val="1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5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left" vertical="top"/>
    </xf>
    <xf numFmtId="0" fontId="9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vertical="center"/>
    </xf>
    <xf numFmtId="37" fontId="1" fillId="2" borderId="8" xfId="0" applyNumberFormat="1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37" fontId="1" fillId="2" borderId="10" xfId="0" applyNumberFormat="1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>
      <alignment vertical="center"/>
    </xf>
    <xf numFmtId="37" fontId="1" fillId="2" borderId="7" xfId="0" applyNumberFormat="1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>
      <alignment horizontal="center"/>
    </xf>
    <xf numFmtId="37" fontId="1" fillId="0" borderId="0" xfId="0" applyNumberFormat="1" applyFont="1" applyAlignment="1">
      <alignment vertical="center"/>
    </xf>
    <xf numFmtId="37" fontId="1" fillId="2" borderId="12" xfId="0" applyNumberFormat="1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" fontId="1" fillId="0" borderId="14" xfId="0" applyNumberFormat="1" applyFont="1" applyBorder="1" applyAlignment="1" applyProtection="1">
      <alignment vertical="center"/>
      <protection/>
    </xf>
    <xf numFmtId="0" fontId="13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2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 quotePrefix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7" xfId="0" applyFont="1" applyFill="1" applyBorder="1" applyAlignment="1" quotePrefix="1">
      <alignment horizontal="center"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 quotePrefix="1">
      <alignment horizontal="center"/>
    </xf>
    <xf numFmtId="0" fontId="11" fillId="5" borderId="5" xfId="0" applyFont="1" applyFill="1" applyBorder="1" applyAlignment="1" quotePrefix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25" xfId="0" applyFont="1" applyFill="1" applyBorder="1" applyAlignment="1" quotePrefix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 quotePrefix="1">
      <alignment horizontal="left"/>
    </xf>
    <xf numFmtId="37" fontId="0" fillId="0" borderId="28" xfId="0" applyNumberFormat="1" applyFill="1" applyBorder="1" applyAlignment="1" applyProtection="1">
      <alignment vertical="center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7" fontId="0" fillId="0" borderId="30" xfId="0" applyNumberFormat="1" applyFill="1" applyBorder="1" applyAlignment="1" applyProtection="1">
      <alignment vertical="center"/>
      <protection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7" fontId="0" fillId="0" borderId="26" xfId="0" applyNumberFormat="1" applyFill="1" applyBorder="1" applyAlignment="1" applyProtection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7" fontId="0" fillId="0" borderId="32" xfId="0" applyNumberFormat="1" applyFill="1" applyBorder="1" applyAlignment="1" applyProtection="1">
      <alignment vertic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7" fontId="15" fillId="6" borderId="34" xfId="0" applyNumberFormat="1" applyFont="1" applyFill="1" applyBorder="1" applyAlignment="1" applyProtection="1">
      <alignment horizontal="center"/>
      <protection/>
    </xf>
    <xf numFmtId="37" fontId="15" fillId="6" borderId="26" xfId="0" applyNumberFormat="1" applyFont="1" applyFill="1" applyBorder="1" applyAlignment="1" applyProtection="1">
      <alignment horizontal="center" vertical="center"/>
      <protection/>
    </xf>
    <xf numFmtId="0" fontId="15" fillId="6" borderId="26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20" fillId="7" borderId="38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20" fillId="7" borderId="39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vertical="center"/>
    </xf>
    <xf numFmtId="0" fontId="24" fillId="0" borderId="0" xfId="16" applyFill="1" applyBorder="1" applyAlignment="1">
      <alignment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9" borderId="43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/>
    </xf>
    <xf numFmtId="0" fontId="1" fillId="9" borderId="43" xfId="0" applyFont="1" applyFill="1" applyBorder="1" applyAlignment="1" quotePrefix="1">
      <alignment horizontal="left"/>
    </xf>
    <xf numFmtId="0" fontId="1" fillId="9" borderId="43" xfId="0" applyFont="1" applyFill="1" applyBorder="1" applyAlignment="1">
      <alignment horizontal="left"/>
    </xf>
    <xf numFmtId="0" fontId="25" fillId="8" borderId="44" xfId="0" applyFont="1" applyFill="1" applyBorder="1" applyAlignment="1">
      <alignment vertical="center"/>
    </xf>
    <xf numFmtId="0" fontId="1" fillId="9" borderId="45" xfId="0" applyFont="1" applyFill="1" applyBorder="1" applyAlignment="1">
      <alignment horizontal="left"/>
    </xf>
    <xf numFmtId="0" fontId="1" fillId="8" borderId="46" xfId="0" applyFont="1" applyFill="1" applyBorder="1" applyAlignment="1">
      <alignment vertical="center"/>
    </xf>
    <xf numFmtId="0" fontId="25" fillId="8" borderId="47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vertical="center"/>
    </xf>
    <xf numFmtId="0" fontId="13" fillId="2" borderId="50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/>
    </xf>
    <xf numFmtId="37" fontId="1" fillId="2" borderId="51" xfId="0" applyNumberFormat="1" applyFont="1" applyFill="1" applyBorder="1" applyAlignment="1" applyProtection="1">
      <alignment vertical="center"/>
      <protection/>
    </xf>
    <xf numFmtId="0" fontId="1" fillId="2" borderId="50" xfId="0" applyFont="1" applyFill="1" applyBorder="1" applyAlignment="1">
      <alignment vertical="center"/>
    </xf>
    <xf numFmtId="37" fontId="1" fillId="2" borderId="50" xfId="0" applyNumberFormat="1" applyFont="1" applyFill="1" applyBorder="1" applyAlignment="1" applyProtection="1">
      <alignment vertical="center"/>
      <protection/>
    </xf>
    <xf numFmtId="0" fontId="13" fillId="2" borderId="49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176" fontId="13" fillId="2" borderId="50" xfId="0" applyNumberFormat="1" applyFont="1" applyFill="1" applyBorder="1" applyAlignment="1">
      <alignment horizontal="center"/>
    </xf>
    <xf numFmtId="0" fontId="14" fillId="2" borderId="53" xfId="0" applyFont="1" applyFill="1" applyBorder="1" applyAlignment="1">
      <alignment horizontal="center"/>
    </xf>
    <xf numFmtId="0" fontId="13" fillId="2" borderId="54" xfId="0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/>
    </xf>
    <xf numFmtId="37" fontId="1" fillId="2" borderId="56" xfId="0" applyNumberFormat="1" applyFont="1" applyFill="1" applyBorder="1" applyAlignment="1" applyProtection="1">
      <alignment vertical="center"/>
      <protection/>
    </xf>
    <xf numFmtId="0" fontId="1" fillId="2" borderId="55" xfId="0" applyFont="1" applyFill="1" applyBorder="1" applyAlignment="1">
      <alignment vertical="center"/>
    </xf>
    <xf numFmtId="37" fontId="1" fillId="2" borderId="55" xfId="0" applyNumberFormat="1" applyFont="1" applyFill="1" applyBorder="1" applyAlignment="1" applyProtection="1">
      <alignment vertical="center"/>
      <protection/>
    </xf>
    <xf numFmtId="0" fontId="13" fillId="2" borderId="54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vertical="center"/>
    </xf>
    <xf numFmtId="37" fontId="1" fillId="2" borderId="60" xfId="0" applyNumberFormat="1" applyFont="1" applyFill="1" applyBorder="1" applyAlignment="1" applyProtection="1">
      <alignment vertical="center"/>
      <protection/>
    </xf>
    <xf numFmtId="37" fontId="1" fillId="2" borderId="61" xfId="0" applyNumberFormat="1" applyFont="1" applyFill="1" applyBorder="1" applyAlignment="1" applyProtection="1">
      <alignment vertical="center"/>
      <protection/>
    </xf>
    <xf numFmtId="37" fontId="1" fillId="2" borderId="62" xfId="0" applyNumberFormat="1" applyFont="1" applyFill="1" applyBorder="1" applyAlignment="1" applyProtection="1">
      <alignment vertical="center"/>
      <protection/>
    </xf>
    <xf numFmtId="37" fontId="1" fillId="2" borderId="63" xfId="0" applyNumberFormat="1" applyFont="1" applyFill="1" applyBorder="1" applyAlignment="1" applyProtection="1">
      <alignment vertical="center"/>
      <protection/>
    </xf>
    <xf numFmtId="0" fontId="1" fillId="2" borderId="64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3" fillId="0" borderId="0" xfId="0" applyFont="1" applyAlignment="1" quotePrefix="1">
      <alignment horizontal="center"/>
    </xf>
    <xf numFmtId="0" fontId="27" fillId="0" borderId="0" xfId="0" applyFont="1" applyAlignment="1">
      <alignment vertical="center"/>
    </xf>
    <xf numFmtId="0" fontId="15" fillId="6" borderId="28" xfId="0" applyFont="1" applyFill="1" applyBorder="1" applyAlignment="1">
      <alignment horizontal="center"/>
    </xf>
    <xf numFmtId="0" fontId="15" fillId="6" borderId="66" xfId="0" applyFont="1" applyFill="1" applyBorder="1" applyAlignment="1">
      <alignment horizontal="center"/>
    </xf>
    <xf numFmtId="0" fontId="28" fillId="10" borderId="67" xfId="0" applyFont="1" applyFill="1" applyBorder="1" applyAlignment="1">
      <alignment horizontal="center" vertical="center"/>
    </xf>
    <xf numFmtId="0" fontId="4" fillId="11" borderId="68" xfId="0" applyFont="1" applyFill="1" applyBorder="1" applyAlignment="1">
      <alignment vertical="center"/>
    </xf>
    <xf numFmtId="0" fontId="4" fillId="11" borderId="69" xfId="0" applyFont="1" applyFill="1" applyBorder="1" applyAlignment="1">
      <alignment vertical="center"/>
    </xf>
    <xf numFmtId="0" fontId="29" fillId="12" borderId="7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5</xdr:col>
      <xdr:colOff>447675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133350"/>
          <a:ext cx="3248025" cy="19050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Meinan Management Consulting Network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83"/>
  <sheetViews>
    <sheetView showGridLines="0" tabSelected="1" workbookViewId="0" topLeftCell="A1">
      <selection activeCell="A1" sqref="A1"/>
    </sheetView>
  </sheetViews>
  <sheetFormatPr defaultColWidth="17.83203125" defaultRowHeight="11.25"/>
  <cols>
    <col min="1" max="1" width="2" style="1" customWidth="1"/>
    <col min="2" max="2" width="9.66015625" style="1" customWidth="1"/>
    <col min="3" max="3" width="17.5" style="1" customWidth="1"/>
    <col min="4" max="4" width="7.33203125" style="2" customWidth="1"/>
    <col min="5" max="5" width="15" style="2" bestFit="1" customWidth="1"/>
    <col min="6" max="6" width="12.83203125" style="1" customWidth="1"/>
    <col min="7" max="7" width="6" style="1" customWidth="1"/>
    <col min="8" max="8" width="12.83203125" style="1" customWidth="1"/>
    <col min="9" max="9" width="6" style="1" customWidth="1"/>
    <col min="10" max="10" width="12.83203125" style="1" customWidth="1"/>
    <col min="11" max="11" width="6" style="1" customWidth="1"/>
    <col min="12" max="18" width="17.83203125" style="1" hidden="1" customWidth="1"/>
    <col min="19" max="20" width="12.83203125" style="1" customWidth="1"/>
    <col min="21" max="21" width="13.66015625" style="2" customWidth="1"/>
    <col min="22" max="22" width="6.33203125" style="2" customWidth="1"/>
    <col min="23" max="23" width="13.66015625" style="2" customWidth="1"/>
    <col min="24" max="24" width="7.83203125" style="2" bestFit="1" customWidth="1"/>
    <col min="25" max="25" width="18.33203125" style="2" customWidth="1"/>
    <col min="26" max="26" width="6.33203125" style="2" customWidth="1"/>
    <col min="27" max="27" width="14.33203125" style="2" hidden="1" customWidth="1"/>
    <col min="28" max="28" width="14.5" style="1" customWidth="1"/>
    <col min="29" max="29" width="17.83203125" style="1" customWidth="1"/>
    <col min="30" max="16384" width="17.83203125" style="1" customWidth="1"/>
  </cols>
  <sheetData>
    <row r="2" spans="2:20" ht="12.75">
      <c r="B2" s="3"/>
      <c r="H2" s="156" t="s">
        <v>66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</row>
    <row r="3" spans="2:23" ht="17.25" customHeight="1">
      <c r="B3" s="153" t="s">
        <v>0</v>
      </c>
      <c r="H3" s="115" t="s">
        <v>47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6"/>
      <c r="U3" s="4"/>
      <c r="W3" s="4"/>
    </row>
    <row r="4" spans="4:20" ht="13.5" customHeight="1" thickBot="1">
      <c r="D4" s="152" t="s">
        <v>55</v>
      </c>
      <c r="H4" s="117" t="s">
        <v>1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6"/>
    </row>
    <row r="5" spans="2:20" ht="13.5" customHeight="1" thickBot="1">
      <c r="B5" s="159" t="s">
        <v>2</v>
      </c>
      <c r="C5" s="5"/>
      <c r="D5" s="6"/>
      <c r="E5" s="6"/>
      <c r="F5" s="7"/>
      <c r="H5" s="118" t="s">
        <v>53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9"/>
    </row>
    <row r="6" spans="2:20" ht="13.5" customHeight="1">
      <c r="B6" s="8"/>
      <c r="C6" s="9" t="s">
        <v>56</v>
      </c>
      <c r="D6" s="10"/>
      <c r="E6" s="10"/>
      <c r="F6" s="11"/>
      <c r="H6" s="118" t="s">
        <v>54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9"/>
    </row>
    <row r="7" spans="2:24" ht="13.5" customHeight="1">
      <c r="B7" s="8"/>
      <c r="D7" s="12" t="s">
        <v>3</v>
      </c>
      <c r="E7" s="13"/>
      <c r="F7" s="14"/>
      <c r="G7" s="14"/>
      <c r="H7" s="120" t="s">
        <v>65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V7" s="15"/>
      <c r="X7" s="15"/>
    </row>
    <row r="8" spans="4:28" ht="6" customHeight="1" thickBot="1">
      <c r="D8" s="16"/>
      <c r="E8" s="17"/>
      <c r="U8" s="42"/>
      <c r="V8" s="42"/>
      <c r="W8" s="42"/>
      <c r="X8" s="42"/>
      <c r="Y8" s="42"/>
      <c r="Z8" s="42"/>
      <c r="AA8" s="42"/>
      <c r="AB8" s="40"/>
    </row>
    <row r="9" spans="4:28" ht="15" customHeight="1" thickBot="1">
      <c r="D9" s="16"/>
      <c r="E9" s="61" t="s">
        <v>50</v>
      </c>
      <c r="F9" s="44">
        <f aca="true" t="shared" si="0" ref="F9:K9">SUM(F12:F81)</f>
        <v>0</v>
      </c>
      <c r="G9" s="45">
        <f t="shared" si="0"/>
        <v>0</v>
      </c>
      <c r="H9" s="44">
        <f t="shared" si="0"/>
        <v>0</v>
      </c>
      <c r="I9" s="45">
        <f t="shared" si="0"/>
        <v>0</v>
      </c>
      <c r="J9" s="43">
        <f t="shared" si="0"/>
        <v>0</v>
      </c>
      <c r="K9" s="46">
        <f t="shared" si="0"/>
        <v>0</v>
      </c>
      <c r="U9" s="18"/>
      <c r="V9" s="18"/>
      <c r="W9" s="18"/>
      <c r="X9" s="18"/>
      <c r="Y9" s="18"/>
      <c r="Z9" s="18"/>
      <c r="AA9" s="18"/>
      <c r="AB9" s="19"/>
    </row>
    <row r="10" spans="2:29" ht="12">
      <c r="B10" s="49" t="s">
        <v>42</v>
      </c>
      <c r="C10" s="50"/>
      <c r="D10" s="51" t="s">
        <v>4</v>
      </c>
      <c r="E10" s="51" t="s">
        <v>5</v>
      </c>
      <c r="F10" s="56" t="s">
        <v>44</v>
      </c>
      <c r="G10" s="57"/>
      <c r="H10" s="58" t="s">
        <v>45</v>
      </c>
      <c r="I10" s="57"/>
      <c r="J10" s="58" t="s">
        <v>46</v>
      </c>
      <c r="K10" s="59"/>
      <c r="L10" s="20" t="s">
        <v>6</v>
      </c>
      <c r="M10" s="20" t="s">
        <v>7</v>
      </c>
      <c r="N10" s="20" t="s">
        <v>8</v>
      </c>
      <c r="O10" s="21" t="s">
        <v>9</v>
      </c>
      <c r="P10" s="21" t="s">
        <v>10</v>
      </c>
      <c r="Q10" s="21" t="s">
        <v>11</v>
      </c>
      <c r="R10" s="21" t="s">
        <v>12</v>
      </c>
      <c r="S10" s="62"/>
      <c r="T10" s="63"/>
      <c r="U10" s="64" t="s">
        <v>13</v>
      </c>
      <c r="V10" s="65" t="s">
        <v>14</v>
      </c>
      <c r="W10" s="64" t="s">
        <v>15</v>
      </c>
      <c r="X10" s="65" t="s">
        <v>14</v>
      </c>
      <c r="Y10" s="66" t="s">
        <v>48</v>
      </c>
      <c r="Z10" s="67" t="s">
        <v>16</v>
      </c>
      <c r="AA10" s="68" t="s">
        <v>51</v>
      </c>
      <c r="AB10" s="69"/>
      <c r="AC10" s="22"/>
    </row>
    <row r="11" spans="2:29" ht="12.75" thickBot="1">
      <c r="B11" s="52" t="s">
        <v>43</v>
      </c>
      <c r="C11" s="53" t="s">
        <v>41</v>
      </c>
      <c r="D11" s="54" t="s">
        <v>17</v>
      </c>
      <c r="E11" s="55" t="s">
        <v>40</v>
      </c>
      <c r="F11" s="60" t="s">
        <v>18</v>
      </c>
      <c r="G11" s="55" t="s">
        <v>19</v>
      </c>
      <c r="H11" s="55" t="s">
        <v>18</v>
      </c>
      <c r="I11" s="55" t="s">
        <v>19</v>
      </c>
      <c r="J11" s="55" t="s">
        <v>18</v>
      </c>
      <c r="K11" s="55" t="s">
        <v>19</v>
      </c>
      <c r="L11" s="23"/>
      <c r="M11" s="23"/>
      <c r="N11" s="23"/>
      <c r="O11" s="24" t="s">
        <v>12</v>
      </c>
      <c r="P11" s="24" t="s">
        <v>12</v>
      </c>
      <c r="Q11" s="24" t="s">
        <v>12</v>
      </c>
      <c r="R11" s="24" t="s">
        <v>20</v>
      </c>
      <c r="S11" s="70" t="s">
        <v>21</v>
      </c>
      <c r="T11" s="71" t="s">
        <v>22</v>
      </c>
      <c r="U11" s="72" t="s">
        <v>23</v>
      </c>
      <c r="V11" s="73" t="s">
        <v>24</v>
      </c>
      <c r="W11" s="72" t="s">
        <v>23</v>
      </c>
      <c r="X11" s="73" t="s">
        <v>24</v>
      </c>
      <c r="Y11" s="71" t="s">
        <v>49</v>
      </c>
      <c r="Z11" s="74" t="s">
        <v>24</v>
      </c>
      <c r="AA11" s="71" t="s">
        <v>52</v>
      </c>
      <c r="AB11" s="75" t="s">
        <v>25</v>
      </c>
      <c r="AC11" s="22"/>
    </row>
    <row r="12" spans="2:29" ht="12">
      <c r="B12" s="125"/>
      <c r="C12" s="126"/>
      <c r="D12" s="127"/>
      <c r="E12" s="127"/>
      <c r="F12" s="128"/>
      <c r="G12" s="129"/>
      <c r="H12" s="146"/>
      <c r="I12" s="150"/>
      <c r="J12" s="148"/>
      <c r="K12" s="129"/>
      <c r="L12" s="130">
        <f aca="true" t="shared" si="1" ref="L12:L75">IF(G12&gt;=17,F12,0)</f>
        <v>0</v>
      </c>
      <c r="M12" s="130">
        <f aca="true" t="shared" si="2" ref="M12:M75">IF(I12&gt;=17,H12,0)</f>
        <v>0</v>
      </c>
      <c r="N12" s="130">
        <f aca="true" t="shared" si="3" ref="N12:N75">IF(K12&gt;=17,J12,0)</f>
        <v>0</v>
      </c>
      <c r="O12" s="129">
        <f aca="true" t="shared" si="4" ref="O12:O75">IF(G12&gt;=17,1,0)</f>
        <v>0</v>
      </c>
      <c r="P12" s="129">
        <f aca="true" t="shared" si="5" ref="P12:P75">IF(I12&gt;=17,1,0)</f>
        <v>0</v>
      </c>
      <c r="Q12" s="129">
        <f aca="true" t="shared" si="6" ref="Q12:Q75">IF(K12&gt;=17,1,0)</f>
        <v>0</v>
      </c>
      <c r="R12" s="129">
        <f>SUM(O12:Q12)</f>
        <v>0</v>
      </c>
      <c r="S12" s="128">
        <f>IF(C12="","",IF(R12&lt;3,"月変流れ",SUM(L12:N12)))</f>
      </c>
      <c r="T12" s="130">
        <f>IF(C12="","",IF(R12&lt;3,"",ROUNDDOWN((S12/3),0)))</f>
      </c>
      <c r="U12" s="131">
        <f>IF($T12="","",IF(C12="","",VLOOKUP(T12,'月額表'!$B$6:$F$52,2)))</f>
      </c>
      <c r="V12" s="132">
        <f>IF($T12="","",IF(F12="","",VLOOKUP($T12,'月額表'!$B$6:$F$52,3)))</f>
      </c>
      <c r="W12" s="131">
        <f>IF($T12="","",IF(C12="","",VLOOKUP(T12,'月額表'!$B$6:$F$52,4)))</f>
      </c>
      <c r="X12" s="132">
        <f>IF($T12="","",IF(F12="","",VLOOKUP($T12,'月額表'!$B$6:$F$52,5)))</f>
      </c>
      <c r="Y12" s="131">
        <f>IF(C12="","",+E12)</f>
      </c>
      <c r="Z12" s="132">
        <f>IF($Y12="","",VLOOKUP($Y12,'月額表'!$C$6:$F$52,2))</f>
      </c>
      <c r="AA12" s="133">
        <f>IF(C12="","",IF(R12&lt;3,FALSE,OR(AND(D12="",Y12=58,U12=68),AND(D12="",Y12=1150,U12=1210),AND(D12=1,Y12=68,U12=58),AND(D12=1,Y12=1210,U12=1150))))</f>
      </c>
      <c r="AB12" s="134">
        <f>IF(C12="","",IF(AA12=TRUE,"月変要確認",IF(D12&lt;1,IF(R12&lt;3,"月変流れ",IF(V12-Z12&gt;=2,"月変対象","")),IF(Z12-V12&gt;=2,"月変対象",""))))</f>
      </c>
      <c r="AC12" s="22"/>
    </row>
    <row r="13" spans="2:29" ht="12">
      <c r="B13" s="135"/>
      <c r="C13" s="136"/>
      <c r="D13" s="137"/>
      <c r="E13" s="137"/>
      <c r="F13" s="138"/>
      <c r="G13" s="139"/>
      <c r="H13" s="147"/>
      <c r="I13" s="151"/>
      <c r="J13" s="149"/>
      <c r="K13" s="139"/>
      <c r="L13" s="140">
        <f t="shared" si="1"/>
        <v>0</v>
      </c>
      <c r="M13" s="140">
        <f t="shared" si="2"/>
        <v>0</v>
      </c>
      <c r="N13" s="140">
        <f t="shared" si="3"/>
        <v>0</v>
      </c>
      <c r="O13" s="139">
        <f t="shared" si="4"/>
        <v>0</v>
      </c>
      <c r="P13" s="139">
        <f t="shared" si="5"/>
        <v>0</v>
      </c>
      <c r="Q13" s="139">
        <f t="shared" si="6"/>
        <v>0</v>
      </c>
      <c r="R13" s="139">
        <f>SUM(O13:Q13)</f>
        <v>0</v>
      </c>
      <c r="S13" s="138">
        <f>IF(C13="","",IF(R13&lt;3,"月変流れ",SUM(L13:N13)))</f>
      </c>
      <c r="T13" s="140">
        <f>IF(C13="","",IF(R13&lt;3,"",ROUNDDOWN((S13/3),0)))</f>
      </c>
      <c r="U13" s="141">
        <f>IF($T13="","",IF(C13="","",VLOOKUP(T13,'月額表'!$B$6:$F$52,2)))</f>
      </c>
      <c r="V13" s="142">
        <f>IF($T13="","",IF(F13="","",VLOOKUP($T13,'月額表'!$B$6:$F$52,3)))</f>
      </c>
      <c r="W13" s="141">
        <f>IF($T13="","",IF(C13="","",VLOOKUP(T13,'月額表'!$B$6:$F$52,4)))</f>
      </c>
      <c r="X13" s="142">
        <f>IF($T13="","",IF(F13="","",VLOOKUP($T13,'月額表'!$B$6:$F$52,5)))</f>
      </c>
      <c r="Y13" s="141">
        <f>IF(C13="","",+E13)</f>
      </c>
      <c r="Z13" s="142">
        <f>IF($Y13="","",VLOOKUP($Y13,'月額表'!$C$6:$F$52,2))</f>
      </c>
      <c r="AA13" s="143">
        <f aca="true" t="shared" si="7" ref="AA13:AA76">IF(C13="","",IF(R13&lt;3,FALSE,OR(AND(D13="",Y13=58,U13=68),AND(D13="",Y13=1150,U13=1210),AND(D13=1,Y13=68,U13=58),AND(D13=1,Y13=1210,U13=1150))))</f>
      </c>
      <c r="AB13" s="144">
        <f>IF(C13="","",IF(AA13=TRUE,"月変要確認",IF(D13&lt;1,IF(R13&lt;3,"月変流れ",IF(V13-Z13&gt;=2,"月変対象","")),IF(Z13-V13&gt;=2,"月変対象",""))))</f>
      </c>
      <c r="AC13" s="22"/>
    </row>
    <row r="14" spans="2:29" ht="12">
      <c r="B14" s="135"/>
      <c r="C14" s="136"/>
      <c r="D14" s="137"/>
      <c r="E14" s="137"/>
      <c r="F14" s="138"/>
      <c r="G14" s="139"/>
      <c r="H14" s="147"/>
      <c r="I14" s="151"/>
      <c r="J14" s="149"/>
      <c r="K14" s="139"/>
      <c r="L14" s="140">
        <f t="shared" si="1"/>
        <v>0</v>
      </c>
      <c r="M14" s="140">
        <f t="shared" si="2"/>
        <v>0</v>
      </c>
      <c r="N14" s="140">
        <f t="shared" si="3"/>
        <v>0</v>
      </c>
      <c r="O14" s="139">
        <f t="shared" si="4"/>
        <v>0</v>
      </c>
      <c r="P14" s="139">
        <f t="shared" si="5"/>
        <v>0</v>
      </c>
      <c r="Q14" s="139">
        <f t="shared" si="6"/>
        <v>0</v>
      </c>
      <c r="R14" s="139">
        <f aca="true" t="shared" si="8" ref="R14:R77">SUM(O14:Q14)</f>
        <v>0</v>
      </c>
      <c r="S14" s="138">
        <f aca="true" t="shared" si="9" ref="S14:S77">IF(C14="","",IF(R14&lt;3,"月変流れ",SUM(L14:N14)))</f>
      </c>
      <c r="T14" s="140">
        <f aca="true" t="shared" si="10" ref="T14:T77">IF(C14="","",IF(R14&lt;3,"",ROUNDDOWN((S14/3),0)))</f>
      </c>
      <c r="U14" s="141">
        <f>IF($T14="","",IF(C14="","",VLOOKUP(T14,'月額表'!$B$6:$F$52,2)))</f>
      </c>
      <c r="V14" s="142">
        <f>IF($T14="","",IF(F14="","",VLOOKUP($T14,'月額表'!$B$6:$F$52,3)))</f>
      </c>
      <c r="W14" s="141">
        <f>IF($T14="","",IF(C14="","",VLOOKUP(T14,'月額表'!$B$6:$F$52,4)))</f>
      </c>
      <c r="X14" s="142">
        <f>IF($T14="","",IF(F14="","",VLOOKUP($T14,'月額表'!$B$6:$F$52,5)))</f>
      </c>
      <c r="Y14" s="141">
        <f aca="true" t="shared" si="11" ref="Y14:Y77">IF(C14="","",+E14)</f>
      </c>
      <c r="Z14" s="142">
        <f>IF($Y14="","",VLOOKUP($Y14,'月額表'!$C$6:$F$52,2))</f>
      </c>
      <c r="AA14" s="143">
        <f t="shared" si="7"/>
      </c>
      <c r="AB14" s="144">
        <f>IF(C14="","",IF(AA14=TRUE,"月変要確認",IF(D14&lt;1,IF(R14&lt;3,"月変流れ",IF(V14-Z14&gt;=2,"月変対象","")),IF(Z14-V14&gt;=2,"月変対象",""))))</f>
      </c>
      <c r="AC14" s="22"/>
    </row>
    <row r="15" spans="2:29" ht="12">
      <c r="B15" s="135"/>
      <c r="C15" s="136"/>
      <c r="D15" s="137"/>
      <c r="E15" s="137"/>
      <c r="F15" s="138"/>
      <c r="G15" s="139"/>
      <c r="H15" s="140"/>
      <c r="I15" s="139"/>
      <c r="J15" s="140"/>
      <c r="K15" s="139"/>
      <c r="L15" s="140">
        <f t="shared" si="1"/>
        <v>0</v>
      </c>
      <c r="M15" s="140">
        <f t="shared" si="2"/>
        <v>0</v>
      </c>
      <c r="N15" s="140">
        <f t="shared" si="3"/>
        <v>0</v>
      </c>
      <c r="O15" s="139">
        <f t="shared" si="4"/>
        <v>0</v>
      </c>
      <c r="P15" s="139">
        <f t="shared" si="5"/>
        <v>0</v>
      </c>
      <c r="Q15" s="139">
        <f t="shared" si="6"/>
        <v>0</v>
      </c>
      <c r="R15" s="139">
        <f t="shared" si="8"/>
        <v>0</v>
      </c>
      <c r="S15" s="138">
        <f t="shared" si="9"/>
      </c>
      <c r="T15" s="140">
        <f t="shared" si="10"/>
      </c>
      <c r="U15" s="141">
        <f>IF($T15="","",IF(C15="","",VLOOKUP(T15,'月額表'!$B$6:$F$52,2)))</f>
      </c>
      <c r="V15" s="142">
        <f>IF($T15="","",IF(F15="","",VLOOKUP($T15,'月額表'!$B$6:$F$52,3)))</f>
      </c>
      <c r="W15" s="141">
        <f>IF($T15="","",IF(C15="","",VLOOKUP(T15,'月額表'!$B$6:$F$52,4)))</f>
      </c>
      <c r="X15" s="142">
        <f>IF($T15="","",IF(F15="","",VLOOKUP($T15,'月額表'!$B$6:$F$52,5)))</f>
      </c>
      <c r="Y15" s="141">
        <f t="shared" si="11"/>
      </c>
      <c r="Z15" s="142">
        <f>IF($Y15="","",VLOOKUP($Y15,'月額表'!$C$6:$F$52,2))</f>
      </c>
      <c r="AA15" s="143">
        <f t="shared" si="7"/>
      </c>
      <c r="AB15" s="144">
        <f>IF(C15="","",IF(AA15=TRUE,"月変要確認",IF(D15&lt;1,IF(R15&lt;3,"月変流れ",IF(V15-Z15&gt;=2,"月変対象","")),IF(Z15-V15&gt;=2,"月変対象",""))))</f>
      </c>
      <c r="AC15" s="22"/>
    </row>
    <row r="16" spans="2:29" ht="12">
      <c r="B16" s="135"/>
      <c r="C16" s="136"/>
      <c r="D16" s="137"/>
      <c r="E16" s="137"/>
      <c r="F16" s="138"/>
      <c r="G16" s="139"/>
      <c r="H16" s="140"/>
      <c r="I16" s="139"/>
      <c r="J16" s="140"/>
      <c r="K16" s="139"/>
      <c r="L16" s="140">
        <f t="shared" si="1"/>
        <v>0</v>
      </c>
      <c r="M16" s="140">
        <f t="shared" si="2"/>
        <v>0</v>
      </c>
      <c r="N16" s="140">
        <f t="shared" si="3"/>
        <v>0</v>
      </c>
      <c r="O16" s="139">
        <f t="shared" si="4"/>
        <v>0</v>
      </c>
      <c r="P16" s="139">
        <f t="shared" si="5"/>
        <v>0</v>
      </c>
      <c r="Q16" s="139">
        <f t="shared" si="6"/>
        <v>0</v>
      </c>
      <c r="R16" s="139">
        <f t="shared" si="8"/>
        <v>0</v>
      </c>
      <c r="S16" s="138">
        <f t="shared" si="9"/>
      </c>
      <c r="T16" s="140">
        <f t="shared" si="10"/>
      </c>
      <c r="U16" s="141">
        <f>IF($T16="","",IF(C16="","",VLOOKUP(T16,'月額表'!$B$6:$F$52,2)))</f>
      </c>
      <c r="V16" s="142">
        <f>IF($T16="","",IF(F16="","",VLOOKUP($T16,'月額表'!$B$6:$F$52,3)))</f>
      </c>
      <c r="W16" s="141">
        <f>IF($T16="","",IF(C16="","",VLOOKUP(T16,'月額表'!$B$6:$F$52,4)))</f>
      </c>
      <c r="X16" s="142">
        <f>IF($T16="","",IF(F16="","",VLOOKUP($T16,'月額表'!$B$6:$F$52,5)))</f>
      </c>
      <c r="Y16" s="141">
        <f t="shared" si="11"/>
      </c>
      <c r="Z16" s="142">
        <f>IF($Y16="","",VLOOKUP($Y16,'月額表'!$C$6:$F$52,2))</f>
      </c>
      <c r="AA16" s="143">
        <f t="shared" si="7"/>
      </c>
      <c r="AB16" s="144">
        <f aca="true" t="shared" si="12" ref="AB16:AB79">IF(C16="","",IF(AA16=TRUE,"月変要確認",IF(D16&lt;1,IF(R16&lt;3,"月変流れ",IF(V16-Z16&gt;=2,"月変対象","")),IF(Z16-V16&gt;=2,"月変対象",""))))</f>
      </c>
      <c r="AC16" s="22"/>
    </row>
    <row r="17" spans="2:29" ht="12">
      <c r="B17" s="135"/>
      <c r="C17" s="136"/>
      <c r="D17" s="137"/>
      <c r="E17" s="137"/>
      <c r="F17" s="138"/>
      <c r="G17" s="139"/>
      <c r="H17" s="140"/>
      <c r="I17" s="139"/>
      <c r="J17" s="140"/>
      <c r="K17" s="139"/>
      <c r="L17" s="140">
        <f t="shared" si="1"/>
        <v>0</v>
      </c>
      <c r="M17" s="140">
        <f t="shared" si="2"/>
        <v>0</v>
      </c>
      <c r="N17" s="140">
        <f t="shared" si="3"/>
        <v>0</v>
      </c>
      <c r="O17" s="139">
        <f t="shared" si="4"/>
        <v>0</v>
      </c>
      <c r="P17" s="139">
        <f t="shared" si="5"/>
        <v>0</v>
      </c>
      <c r="Q17" s="139">
        <f t="shared" si="6"/>
        <v>0</v>
      </c>
      <c r="R17" s="139">
        <f t="shared" si="8"/>
        <v>0</v>
      </c>
      <c r="S17" s="138">
        <f t="shared" si="9"/>
      </c>
      <c r="T17" s="140">
        <f t="shared" si="10"/>
      </c>
      <c r="U17" s="141">
        <f>IF($T17="","",IF(C17="","",VLOOKUP(T17,'月額表'!$B$6:$F$52,2)))</f>
      </c>
      <c r="V17" s="142">
        <f>IF($T17="","",IF(F17="","",VLOOKUP($T17,'月額表'!$B$6:$F$52,3)))</f>
      </c>
      <c r="W17" s="141">
        <f>IF($T17="","",IF(C17="","",VLOOKUP(T17,'月額表'!$B$6:$F$52,4)))</f>
      </c>
      <c r="X17" s="142">
        <f>IF($T17="","",IF(F17="","",VLOOKUP($T17,'月額表'!$B$6:$F$52,5)))</f>
      </c>
      <c r="Y17" s="141">
        <f t="shared" si="11"/>
      </c>
      <c r="Z17" s="142">
        <f>IF($Y17="","",VLOOKUP($Y17,'月額表'!$C$6:$F$52,2))</f>
      </c>
      <c r="AA17" s="143">
        <f t="shared" si="7"/>
      </c>
      <c r="AB17" s="144">
        <f t="shared" si="12"/>
      </c>
      <c r="AC17" s="22"/>
    </row>
    <row r="18" spans="2:29" ht="12">
      <c r="B18" s="135"/>
      <c r="C18" s="136"/>
      <c r="D18" s="137"/>
      <c r="E18" s="137"/>
      <c r="F18" s="138"/>
      <c r="G18" s="139"/>
      <c r="H18" s="140"/>
      <c r="I18" s="139"/>
      <c r="J18" s="140"/>
      <c r="K18" s="139"/>
      <c r="L18" s="140">
        <f t="shared" si="1"/>
        <v>0</v>
      </c>
      <c r="M18" s="140">
        <f t="shared" si="2"/>
        <v>0</v>
      </c>
      <c r="N18" s="140">
        <f t="shared" si="3"/>
        <v>0</v>
      </c>
      <c r="O18" s="139">
        <f t="shared" si="4"/>
        <v>0</v>
      </c>
      <c r="P18" s="139">
        <f t="shared" si="5"/>
        <v>0</v>
      </c>
      <c r="Q18" s="139">
        <f t="shared" si="6"/>
        <v>0</v>
      </c>
      <c r="R18" s="139">
        <f t="shared" si="8"/>
        <v>0</v>
      </c>
      <c r="S18" s="138">
        <f t="shared" si="9"/>
      </c>
      <c r="T18" s="140">
        <f t="shared" si="10"/>
      </c>
      <c r="U18" s="141">
        <f>IF($T18="","",IF(C18="","",VLOOKUP(T18,'月額表'!$B$6:$F$52,2)))</f>
      </c>
      <c r="V18" s="142">
        <f>IF($T18="","",IF(F18="","",VLOOKUP($T18,'月額表'!$B$6:$F$52,3)))</f>
      </c>
      <c r="W18" s="141">
        <f>IF($T18="","",IF(C18="","",VLOOKUP(T18,'月額表'!$B$6:$F$52,4)))</f>
      </c>
      <c r="X18" s="142">
        <f>IF($T18="","",IF(F18="","",VLOOKUP($T18,'月額表'!$B$6:$F$52,5)))</f>
      </c>
      <c r="Y18" s="141">
        <f t="shared" si="11"/>
      </c>
      <c r="Z18" s="142">
        <f>IF($Y18="","",VLOOKUP($Y18,'月額表'!$C$6:$F$52,2))</f>
      </c>
      <c r="AA18" s="143">
        <f t="shared" si="7"/>
      </c>
      <c r="AB18" s="144">
        <f t="shared" si="12"/>
      </c>
      <c r="AC18" s="22"/>
    </row>
    <row r="19" spans="2:29" ht="12">
      <c r="B19" s="135"/>
      <c r="C19" s="136"/>
      <c r="D19" s="137"/>
      <c r="E19" s="137"/>
      <c r="F19" s="138"/>
      <c r="G19" s="139"/>
      <c r="H19" s="140"/>
      <c r="I19" s="139"/>
      <c r="J19" s="140"/>
      <c r="K19" s="139"/>
      <c r="L19" s="140">
        <f t="shared" si="1"/>
        <v>0</v>
      </c>
      <c r="M19" s="140">
        <f t="shared" si="2"/>
        <v>0</v>
      </c>
      <c r="N19" s="140">
        <f t="shared" si="3"/>
        <v>0</v>
      </c>
      <c r="O19" s="139">
        <f t="shared" si="4"/>
        <v>0</v>
      </c>
      <c r="P19" s="139">
        <f t="shared" si="5"/>
        <v>0</v>
      </c>
      <c r="Q19" s="139">
        <f t="shared" si="6"/>
        <v>0</v>
      </c>
      <c r="R19" s="139">
        <f t="shared" si="8"/>
        <v>0</v>
      </c>
      <c r="S19" s="138">
        <f t="shared" si="9"/>
      </c>
      <c r="T19" s="140">
        <f t="shared" si="10"/>
      </c>
      <c r="U19" s="141">
        <f>IF($T19="","",IF(C19="","",VLOOKUP(T19,'月額表'!$B$6:$F$52,2)))</f>
      </c>
      <c r="V19" s="142">
        <f>IF($T19="","",IF(F19="","",VLOOKUP($T19,'月額表'!$B$6:$F$52,3)))</f>
      </c>
      <c r="W19" s="141">
        <f>IF($T19="","",IF(C19="","",VLOOKUP(T19,'月額表'!$B$6:$F$52,4)))</f>
      </c>
      <c r="X19" s="142">
        <f>IF($T19="","",IF(F19="","",VLOOKUP($T19,'月額表'!$B$6:$F$52,5)))</f>
      </c>
      <c r="Y19" s="141">
        <f t="shared" si="11"/>
      </c>
      <c r="Z19" s="142">
        <f>IF($Y19="","",VLOOKUP($Y19,'月額表'!$C$6:$F$52,2))</f>
      </c>
      <c r="AA19" s="143">
        <f t="shared" si="7"/>
      </c>
      <c r="AB19" s="144">
        <f t="shared" si="12"/>
      </c>
      <c r="AC19" s="22"/>
    </row>
    <row r="20" spans="2:29" ht="12">
      <c r="B20" s="135"/>
      <c r="C20" s="136"/>
      <c r="D20" s="137"/>
      <c r="E20" s="137"/>
      <c r="F20" s="138"/>
      <c r="G20" s="139"/>
      <c r="H20" s="140"/>
      <c r="I20" s="139"/>
      <c r="J20" s="140"/>
      <c r="K20" s="139"/>
      <c r="L20" s="140">
        <f t="shared" si="1"/>
        <v>0</v>
      </c>
      <c r="M20" s="140">
        <f t="shared" si="2"/>
        <v>0</v>
      </c>
      <c r="N20" s="140">
        <f t="shared" si="3"/>
        <v>0</v>
      </c>
      <c r="O20" s="139">
        <f t="shared" si="4"/>
        <v>0</v>
      </c>
      <c r="P20" s="139">
        <f t="shared" si="5"/>
        <v>0</v>
      </c>
      <c r="Q20" s="139">
        <f t="shared" si="6"/>
        <v>0</v>
      </c>
      <c r="R20" s="139">
        <f t="shared" si="8"/>
        <v>0</v>
      </c>
      <c r="S20" s="138">
        <f t="shared" si="9"/>
      </c>
      <c r="T20" s="140">
        <f t="shared" si="10"/>
      </c>
      <c r="U20" s="141">
        <f>IF($T20="","",IF(C20="","",VLOOKUP(T20,'月額表'!$B$6:$F$52,2)))</f>
      </c>
      <c r="V20" s="142">
        <f>IF($T20="","",IF(F20="","",VLOOKUP($T20,'月額表'!$B$6:$F$52,3)))</f>
      </c>
      <c r="W20" s="141">
        <f>IF($T20="","",IF(C20="","",VLOOKUP(T20,'月額表'!$B$6:$F$52,4)))</f>
      </c>
      <c r="X20" s="142">
        <f>IF($T20="","",IF(F20="","",VLOOKUP($T20,'月額表'!$B$6:$F$52,5)))</f>
      </c>
      <c r="Y20" s="141">
        <f t="shared" si="11"/>
      </c>
      <c r="Z20" s="142">
        <f>IF($Y20="","",VLOOKUP($Y20,'月額表'!$C$6:$F$52,2))</f>
      </c>
      <c r="AA20" s="143">
        <f t="shared" si="7"/>
      </c>
      <c r="AB20" s="144">
        <f t="shared" si="12"/>
      </c>
      <c r="AC20" s="22"/>
    </row>
    <row r="21" spans="2:29" ht="12">
      <c r="B21" s="135"/>
      <c r="C21" s="136"/>
      <c r="D21" s="137"/>
      <c r="E21" s="137"/>
      <c r="F21" s="138"/>
      <c r="G21" s="139"/>
      <c r="H21" s="140"/>
      <c r="I21" s="139"/>
      <c r="J21" s="140"/>
      <c r="K21" s="139"/>
      <c r="L21" s="140">
        <f t="shared" si="1"/>
        <v>0</v>
      </c>
      <c r="M21" s="140">
        <f t="shared" si="2"/>
        <v>0</v>
      </c>
      <c r="N21" s="140">
        <f t="shared" si="3"/>
        <v>0</v>
      </c>
      <c r="O21" s="139">
        <f t="shared" si="4"/>
        <v>0</v>
      </c>
      <c r="P21" s="139">
        <f t="shared" si="5"/>
        <v>0</v>
      </c>
      <c r="Q21" s="139">
        <f t="shared" si="6"/>
        <v>0</v>
      </c>
      <c r="R21" s="139">
        <f t="shared" si="8"/>
        <v>0</v>
      </c>
      <c r="S21" s="138">
        <f t="shared" si="9"/>
      </c>
      <c r="T21" s="140">
        <f t="shared" si="10"/>
      </c>
      <c r="U21" s="141">
        <f>IF($T21="","",IF(C21="","",VLOOKUP(T21,'月額表'!$B$6:$F$52,2)))</f>
      </c>
      <c r="V21" s="142">
        <f>IF($T21="","",IF(F21="","",VLOOKUP($T21,'月額表'!$B$6:$F$52,3)))</f>
      </c>
      <c r="W21" s="141">
        <f>IF($T21="","",IF(C21="","",VLOOKUP(T21,'月額表'!$B$6:$F$52,4)))</f>
      </c>
      <c r="X21" s="142">
        <f>IF($T21="","",IF(F21="","",VLOOKUP($T21,'月額表'!$B$6:$F$52,5)))</f>
      </c>
      <c r="Y21" s="141">
        <f t="shared" si="11"/>
      </c>
      <c r="Z21" s="142">
        <f>IF($Y21="","",VLOOKUP($Y21,'月額表'!$C$6:$F$52,2))</f>
      </c>
      <c r="AA21" s="143">
        <f t="shared" si="7"/>
      </c>
      <c r="AB21" s="144">
        <f t="shared" si="12"/>
      </c>
      <c r="AC21" s="22"/>
    </row>
    <row r="22" spans="2:29" ht="12">
      <c r="B22" s="135"/>
      <c r="C22" s="136"/>
      <c r="D22" s="137"/>
      <c r="E22" s="137"/>
      <c r="F22" s="138"/>
      <c r="G22" s="139"/>
      <c r="H22" s="140"/>
      <c r="I22" s="139"/>
      <c r="J22" s="140"/>
      <c r="K22" s="139"/>
      <c r="L22" s="140">
        <f t="shared" si="1"/>
        <v>0</v>
      </c>
      <c r="M22" s="140">
        <f t="shared" si="2"/>
        <v>0</v>
      </c>
      <c r="N22" s="140">
        <f t="shared" si="3"/>
        <v>0</v>
      </c>
      <c r="O22" s="139">
        <f t="shared" si="4"/>
        <v>0</v>
      </c>
      <c r="P22" s="139">
        <f t="shared" si="5"/>
        <v>0</v>
      </c>
      <c r="Q22" s="139">
        <f t="shared" si="6"/>
        <v>0</v>
      </c>
      <c r="R22" s="139">
        <f t="shared" si="8"/>
        <v>0</v>
      </c>
      <c r="S22" s="138">
        <f t="shared" si="9"/>
      </c>
      <c r="T22" s="140">
        <f t="shared" si="10"/>
      </c>
      <c r="U22" s="141">
        <f>IF($T22="","",IF(C22="","",VLOOKUP(T22,'月額表'!$B$6:$F$52,2)))</f>
      </c>
      <c r="V22" s="142">
        <f>IF($T22="","",IF(F22="","",VLOOKUP($T22,'月額表'!$B$6:$F$52,3)))</f>
      </c>
      <c r="W22" s="141">
        <f>IF($T22="","",IF(C22="","",VLOOKUP(T22,'月額表'!$B$6:$F$52,4)))</f>
      </c>
      <c r="X22" s="142">
        <f>IF($T22="","",IF(F22="","",VLOOKUP($T22,'月額表'!$B$6:$F$52,5)))</f>
      </c>
      <c r="Y22" s="141">
        <f t="shared" si="11"/>
      </c>
      <c r="Z22" s="142">
        <f>IF($Y22="","",VLOOKUP($Y22,'月額表'!$C$6:$F$52,2))</f>
      </c>
      <c r="AA22" s="143">
        <f t="shared" si="7"/>
      </c>
      <c r="AB22" s="144">
        <f t="shared" si="12"/>
      </c>
      <c r="AC22" s="22"/>
    </row>
    <row r="23" spans="2:29" ht="12">
      <c r="B23" s="135"/>
      <c r="C23" s="136"/>
      <c r="D23" s="137"/>
      <c r="E23" s="137"/>
      <c r="F23" s="138"/>
      <c r="G23" s="139"/>
      <c r="H23" s="140"/>
      <c r="I23" s="139"/>
      <c r="J23" s="140"/>
      <c r="K23" s="139"/>
      <c r="L23" s="140">
        <f t="shared" si="1"/>
        <v>0</v>
      </c>
      <c r="M23" s="140">
        <f t="shared" si="2"/>
        <v>0</v>
      </c>
      <c r="N23" s="140">
        <f t="shared" si="3"/>
        <v>0</v>
      </c>
      <c r="O23" s="139">
        <f t="shared" si="4"/>
        <v>0</v>
      </c>
      <c r="P23" s="139">
        <f t="shared" si="5"/>
        <v>0</v>
      </c>
      <c r="Q23" s="139">
        <f t="shared" si="6"/>
        <v>0</v>
      </c>
      <c r="R23" s="139">
        <f t="shared" si="8"/>
        <v>0</v>
      </c>
      <c r="S23" s="138">
        <f t="shared" si="9"/>
      </c>
      <c r="T23" s="140">
        <f t="shared" si="10"/>
      </c>
      <c r="U23" s="141">
        <f>IF($T23="","",IF(C23="","",VLOOKUP(T23,'月額表'!$B$6:$F$52,2)))</f>
      </c>
      <c r="V23" s="142">
        <f>IF($T23="","",IF(F23="","",VLOOKUP($T23,'月額表'!$B$6:$F$52,3)))</f>
      </c>
      <c r="W23" s="141">
        <f>IF($T23="","",IF(C23="","",VLOOKUP(T23,'月額表'!$B$6:$F$52,4)))</f>
      </c>
      <c r="X23" s="142">
        <f>IF($T23="","",IF(F23="","",VLOOKUP($T23,'月額表'!$B$6:$F$52,5)))</f>
      </c>
      <c r="Y23" s="141">
        <f t="shared" si="11"/>
      </c>
      <c r="Z23" s="142">
        <f>IF($Y23="","",VLOOKUP($Y23,'月額表'!$C$6:$F$52,2))</f>
      </c>
      <c r="AA23" s="143">
        <f t="shared" si="7"/>
      </c>
      <c r="AB23" s="144">
        <f t="shared" si="12"/>
      </c>
      <c r="AC23" s="22"/>
    </row>
    <row r="24" spans="2:29" ht="12">
      <c r="B24" s="135"/>
      <c r="C24" s="136"/>
      <c r="D24" s="137"/>
      <c r="E24" s="137"/>
      <c r="F24" s="138"/>
      <c r="G24" s="139"/>
      <c r="H24" s="140"/>
      <c r="I24" s="139"/>
      <c r="J24" s="140"/>
      <c r="K24" s="139"/>
      <c r="L24" s="140">
        <f t="shared" si="1"/>
        <v>0</v>
      </c>
      <c r="M24" s="140">
        <f t="shared" si="2"/>
        <v>0</v>
      </c>
      <c r="N24" s="140">
        <f t="shared" si="3"/>
        <v>0</v>
      </c>
      <c r="O24" s="139">
        <f t="shared" si="4"/>
        <v>0</v>
      </c>
      <c r="P24" s="139">
        <f t="shared" si="5"/>
        <v>0</v>
      </c>
      <c r="Q24" s="139">
        <f t="shared" si="6"/>
        <v>0</v>
      </c>
      <c r="R24" s="139">
        <f t="shared" si="8"/>
        <v>0</v>
      </c>
      <c r="S24" s="138">
        <f t="shared" si="9"/>
      </c>
      <c r="T24" s="140">
        <f t="shared" si="10"/>
      </c>
      <c r="U24" s="141">
        <f>IF($T24="","",IF(C24="","",VLOOKUP(T24,'月額表'!$B$6:$F$52,2)))</f>
      </c>
      <c r="V24" s="142">
        <f>IF($T24="","",IF(F24="","",VLOOKUP($T24,'月額表'!$B$6:$F$52,3)))</f>
      </c>
      <c r="W24" s="141">
        <f>IF($T24="","",IF(C24="","",VLOOKUP(T24,'月額表'!$B$6:$F$52,4)))</f>
      </c>
      <c r="X24" s="142">
        <f>IF($T24="","",IF(F24="","",VLOOKUP($T24,'月額表'!$B$6:$F$52,5)))</f>
      </c>
      <c r="Y24" s="141">
        <f t="shared" si="11"/>
      </c>
      <c r="Z24" s="142">
        <f>IF($Y24="","",VLOOKUP($Y24,'月額表'!$C$6:$F$52,2))</f>
      </c>
      <c r="AA24" s="143">
        <f t="shared" si="7"/>
      </c>
      <c r="AB24" s="144">
        <f t="shared" si="12"/>
      </c>
      <c r="AC24" s="22"/>
    </row>
    <row r="25" spans="2:29" ht="12">
      <c r="B25" s="145"/>
      <c r="C25" s="136"/>
      <c r="D25" s="137"/>
      <c r="E25" s="137"/>
      <c r="F25" s="138"/>
      <c r="G25" s="139"/>
      <c r="H25" s="140"/>
      <c r="I25" s="139"/>
      <c r="J25" s="140"/>
      <c r="K25" s="139"/>
      <c r="L25" s="140">
        <f t="shared" si="1"/>
        <v>0</v>
      </c>
      <c r="M25" s="140">
        <f t="shared" si="2"/>
        <v>0</v>
      </c>
      <c r="N25" s="140">
        <f t="shared" si="3"/>
        <v>0</v>
      </c>
      <c r="O25" s="139">
        <f t="shared" si="4"/>
        <v>0</v>
      </c>
      <c r="P25" s="139">
        <f t="shared" si="5"/>
        <v>0</v>
      </c>
      <c r="Q25" s="139">
        <f t="shared" si="6"/>
        <v>0</v>
      </c>
      <c r="R25" s="139">
        <f t="shared" si="8"/>
        <v>0</v>
      </c>
      <c r="S25" s="138">
        <f t="shared" si="9"/>
      </c>
      <c r="T25" s="140">
        <f t="shared" si="10"/>
      </c>
      <c r="U25" s="141">
        <f>IF($T25="","",IF(C25="","",VLOOKUP(T25,'月額表'!$B$6:$F$52,2)))</f>
      </c>
      <c r="V25" s="142">
        <f>IF($T25="","",IF(F25="","",VLOOKUP($T25,'月額表'!$B$6:$F$52,3)))</f>
      </c>
      <c r="W25" s="141">
        <f>IF($T25="","",IF(C25="","",VLOOKUP(T25,'月額表'!$B$6:$F$52,4)))</f>
      </c>
      <c r="X25" s="142">
        <f>IF($T25="","",IF(F25="","",VLOOKUP($T25,'月額表'!$B$6:$F$52,5)))</f>
      </c>
      <c r="Y25" s="141">
        <f t="shared" si="11"/>
      </c>
      <c r="Z25" s="142">
        <f>IF($Y25="","",VLOOKUP($Y25,'月額表'!$C$6:$F$52,2))</f>
      </c>
      <c r="AA25" s="143">
        <f t="shared" si="7"/>
      </c>
      <c r="AB25" s="144">
        <f t="shared" si="12"/>
      </c>
      <c r="AC25" s="22"/>
    </row>
    <row r="26" spans="2:29" ht="12">
      <c r="B26" s="145"/>
      <c r="C26" s="136"/>
      <c r="D26" s="137"/>
      <c r="E26" s="137"/>
      <c r="F26" s="138"/>
      <c r="G26" s="139"/>
      <c r="H26" s="140"/>
      <c r="I26" s="139"/>
      <c r="J26" s="140"/>
      <c r="K26" s="139"/>
      <c r="L26" s="140">
        <f t="shared" si="1"/>
        <v>0</v>
      </c>
      <c r="M26" s="140">
        <f t="shared" si="2"/>
        <v>0</v>
      </c>
      <c r="N26" s="140">
        <f t="shared" si="3"/>
        <v>0</v>
      </c>
      <c r="O26" s="139">
        <f t="shared" si="4"/>
        <v>0</v>
      </c>
      <c r="P26" s="139">
        <f t="shared" si="5"/>
        <v>0</v>
      </c>
      <c r="Q26" s="139">
        <f t="shared" si="6"/>
        <v>0</v>
      </c>
      <c r="R26" s="139">
        <f t="shared" si="8"/>
        <v>0</v>
      </c>
      <c r="S26" s="138">
        <f t="shared" si="9"/>
      </c>
      <c r="T26" s="140">
        <f t="shared" si="10"/>
      </c>
      <c r="U26" s="141">
        <f>IF($T26="","",IF(C26="","",VLOOKUP(T26,'月額表'!$B$6:$F$52,2)))</f>
      </c>
      <c r="V26" s="142">
        <f>IF($T26="","",IF(F26="","",VLOOKUP($T26,'月額表'!$B$6:$F$52,3)))</f>
      </c>
      <c r="W26" s="141">
        <f>IF($T26="","",IF(C26="","",VLOOKUP(T26,'月額表'!$B$6:$F$52,4)))</f>
      </c>
      <c r="X26" s="142">
        <f>IF($T26="","",IF(F26="","",VLOOKUP($T26,'月額表'!$B$6:$F$52,5)))</f>
      </c>
      <c r="Y26" s="141">
        <f t="shared" si="11"/>
      </c>
      <c r="Z26" s="142">
        <f>IF($Y26="","",VLOOKUP($Y26,'月額表'!$C$6:$F$52,2))</f>
      </c>
      <c r="AA26" s="143">
        <f t="shared" si="7"/>
      </c>
      <c r="AB26" s="144">
        <f t="shared" si="12"/>
      </c>
      <c r="AC26" s="22"/>
    </row>
    <row r="27" spans="2:29" ht="12">
      <c r="B27" s="145"/>
      <c r="C27" s="136"/>
      <c r="D27" s="137"/>
      <c r="E27" s="137"/>
      <c r="F27" s="138"/>
      <c r="G27" s="139"/>
      <c r="H27" s="140"/>
      <c r="I27" s="139"/>
      <c r="J27" s="140"/>
      <c r="K27" s="139"/>
      <c r="L27" s="140">
        <f t="shared" si="1"/>
        <v>0</v>
      </c>
      <c r="M27" s="140">
        <f t="shared" si="2"/>
        <v>0</v>
      </c>
      <c r="N27" s="140">
        <f t="shared" si="3"/>
        <v>0</v>
      </c>
      <c r="O27" s="139">
        <f t="shared" si="4"/>
        <v>0</v>
      </c>
      <c r="P27" s="139">
        <f t="shared" si="5"/>
        <v>0</v>
      </c>
      <c r="Q27" s="139">
        <f t="shared" si="6"/>
        <v>0</v>
      </c>
      <c r="R27" s="139">
        <f t="shared" si="8"/>
        <v>0</v>
      </c>
      <c r="S27" s="138">
        <f t="shared" si="9"/>
      </c>
      <c r="T27" s="140">
        <f t="shared" si="10"/>
      </c>
      <c r="U27" s="141">
        <f>IF($T27="","",IF(C27="","",VLOOKUP(T27,'月額表'!$B$6:$F$52,2)))</f>
      </c>
      <c r="V27" s="142">
        <f>IF($T27="","",IF(F27="","",VLOOKUP($T27,'月額表'!$B$6:$F$52,3)))</f>
      </c>
      <c r="W27" s="141">
        <f>IF($T27="","",IF(C27="","",VLOOKUP(T27,'月額表'!$B$6:$F$52,4)))</f>
      </c>
      <c r="X27" s="142">
        <f>IF($T27="","",IF(F27="","",VLOOKUP($T27,'月額表'!$B$6:$F$52,5)))</f>
      </c>
      <c r="Y27" s="141">
        <f t="shared" si="11"/>
      </c>
      <c r="Z27" s="142">
        <f>IF($Y27="","",VLOOKUP($Y27,'月額表'!$C$6:$F$52,2))</f>
      </c>
      <c r="AA27" s="143">
        <f t="shared" si="7"/>
      </c>
      <c r="AB27" s="144">
        <f t="shared" si="12"/>
      </c>
      <c r="AC27" s="22"/>
    </row>
    <row r="28" spans="2:29" ht="12">
      <c r="B28" s="145"/>
      <c r="C28" s="136"/>
      <c r="D28" s="137"/>
      <c r="E28" s="137"/>
      <c r="F28" s="138"/>
      <c r="G28" s="139"/>
      <c r="H28" s="140"/>
      <c r="I28" s="139"/>
      <c r="J28" s="140"/>
      <c r="K28" s="139"/>
      <c r="L28" s="140">
        <f t="shared" si="1"/>
        <v>0</v>
      </c>
      <c r="M28" s="140">
        <f t="shared" si="2"/>
        <v>0</v>
      </c>
      <c r="N28" s="140">
        <f t="shared" si="3"/>
        <v>0</v>
      </c>
      <c r="O28" s="139">
        <f t="shared" si="4"/>
        <v>0</v>
      </c>
      <c r="P28" s="139">
        <f t="shared" si="5"/>
        <v>0</v>
      </c>
      <c r="Q28" s="139">
        <f t="shared" si="6"/>
        <v>0</v>
      </c>
      <c r="R28" s="139">
        <f t="shared" si="8"/>
        <v>0</v>
      </c>
      <c r="S28" s="138">
        <f t="shared" si="9"/>
      </c>
      <c r="T28" s="140">
        <f t="shared" si="10"/>
      </c>
      <c r="U28" s="141">
        <f>IF($T28="","",IF(C28="","",VLOOKUP(T28,'月額表'!$B$6:$F$52,2)))</f>
      </c>
      <c r="V28" s="142">
        <f>IF($T28="","",IF(F28="","",VLOOKUP($T28,'月額表'!$B$6:$F$52,3)))</f>
      </c>
      <c r="W28" s="141">
        <f>IF($T28="","",IF(C28="","",VLOOKUP(T28,'月額表'!$B$6:$F$52,4)))</f>
      </c>
      <c r="X28" s="142">
        <f>IF($T28="","",IF(F28="","",VLOOKUP($T28,'月額表'!$B$6:$F$52,5)))</f>
      </c>
      <c r="Y28" s="141">
        <f t="shared" si="11"/>
      </c>
      <c r="Z28" s="142">
        <f>IF($Y28="","",VLOOKUP($Y28,'月額表'!$C$6:$F$52,2))</f>
      </c>
      <c r="AA28" s="143">
        <f t="shared" si="7"/>
      </c>
      <c r="AB28" s="144">
        <f t="shared" si="12"/>
      </c>
      <c r="AC28" s="22"/>
    </row>
    <row r="29" spans="2:29" ht="12">
      <c r="B29" s="145"/>
      <c r="C29" s="136"/>
      <c r="D29" s="137"/>
      <c r="E29" s="137"/>
      <c r="F29" s="138"/>
      <c r="G29" s="139"/>
      <c r="H29" s="140"/>
      <c r="I29" s="139"/>
      <c r="J29" s="140"/>
      <c r="K29" s="139"/>
      <c r="L29" s="140">
        <f t="shared" si="1"/>
        <v>0</v>
      </c>
      <c r="M29" s="140">
        <f t="shared" si="2"/>
        <v>0</v>
      </c>
      <c r="N29" s="140">
        <f t="shared" si="3"/>
        <v>0</v>
      </c>
      <c r="O29" s="139">
        <f t="shared" si="4"/>
        <v>0</v>
      </c>
      <c r="P29" s="139">
        <f t="shared" si="5"/>
        <v>0</v>
      </c>
      <c r="Q29" s="139">
        <f t="shared" si="6"/>
        <v>0</v>
      </c>
      <c r="R29" s="139">
        <f t="shared" si="8"/>
        <v>0</v>
      </c>
      <c r="S29" s="138">
        <f t="shared" si="9"/>
      </c>
      <c r="T29" s="140">
        <f t="shared" si="10"/>
      </c>
      <c r="U29" s="141">
        <f>IF($T29="","",IF(C29="","",VLOOKUP(T29,'月額表'!$B$6:$F$52,2)))</f>
      </c>
      <c r="V29" s="142">
        <f>IF($T29="","",IF(F29="","",VLOOKUP($T29,'月額表'!$B$6:$F$52,3)))</f>
      </c>
      <c r="W29" s="141">
        <f>IF($T29="","",IF(C29="","",VLOOKUP(T29,'月額表'!$B$6:$F$52,4)))</f>
      </c>
      <c r="X29" s="142">
        <f>IF($T29="","",IF(F29="","",VLOOKUP($T29,'月額表'!$B$6:$F$52,5)))</f>
      </c>
      <c r="Y29" s="141">
        <f t="shared" si="11"/>
      </c>
      <c r="Z29" s="142">
        <f>IF($Y29="","",VLOOKUP($Y29,'月額表'!$C$6:$F$52,2))</f>
      </c>
      <c r="AA29" s="143">
        <f t="shared" si="7"/>
      </c>
      <c r="AB29" s="144">
        <f t="shared" si="12"/>
      </c>
      <c r="AC29" s="22"/>
    </row>
    <row r="30" spans="2:29" ht="12">
      <c r="B30" s="145"/>
      <c r="C30" s="136"/>
      <c r="D30" s="137"/>
      <c r="E30" s="137"/>
      <c r="F30" s="138"/>
      <c r="G30" s="139"/>
      <c r="H30" s="140"/>
      <c r="I30" s="139"/>
      <c r="J30" s="140"/>
      <c r="K30" s="139"/>
      <c r="L30" s="140">
        <f t="shared" si="1"/>
        <v>0</v>
      </c>
      <c r="M30" s="140">
        <f t="shared" si="2"/>
        <v>0</v>
      </c>
      <c r="N30" s="140">
        <f t="shared" si="3"/>
        <v>0</v>
      </c>
      <c r="O30" s="139">
        <f t="shared" si="4"/>
        <v>0</v>
      </c>
      <c r="P30" s="139">
        <f t="shared" si="5"/>
        <v>0</v>
      </c>
      <c r="Q30" s="139">
        <f t="shared" si="6"/>
        <v>0</v>
      </c>
      <c r="R30" s="139">
        <f t="shared" si="8"/>
        <v>0</v>
      </c>
      <c r="S30" s="138">
        <f t="shared" si="9"/>
      </c>
      <c r="T30" s="140">
        <f t="shared" si="10"/>
      </c>
      <c r="U30" s="141">
        <f>IF($T30="","",IF(C30="","",VLOOKUP(T30,'月額表'!$B$6:$F$52,2)))</f>
      </c>
      <c r="V30" s="142">
        <f>IF($T30="","",IF(F30="","",VLOOKUP($T30,'月額表'!$B$6:$F$52,3)))</f>
      </c>
      <c r="W30" s="141">
        <f>IF($T30="","",IF(C30="","",VLOOKUP(T30,'月額表'!$B$6:$F$52,4)))</f>
      </c>
      <c r="X30" s="142">
        <f>IF($T30="","",IF(F30="","",VLOOKUP($T30,'月額表'!$B$6:$F$52,5)))</f>
      </c>
      <c r="Y30" s="141">
        <f t="shared" si="11"/>
      </c>
      <c r="Z30" s="142">
        <f>IF($Y30="","",VLOOKUP($Y30,'月額表'!$C$6:$F$52,2))</f>
      </c>
      <c r="AA30" s="143">
        <f t="shared" si="7"/>
      </c>
      <c r="AB30" s="144">
        <f t="shared" si="12"/>
      </c>
      <c r="AC30" s="22"/>
    </row>
    <row r="31" spans="2:29" ht="12">
      <c r="B31" s="145"/>
      <c r="C31" s="136"/>
      <c r="D31" s="137"/>
      <c r="E31" s="137"/>
      <c r="F31" s="138"/>
      <c r="G31" s="139"/>
      <c r="H31" s="140"/>
      <c r="I31" s="139"/>
      <c r="J31" s="140"/>
      <c r="K31" s="139"/>
      <c r="L31" s="140">
        <f t="shared" si="1"/>
        <v>0</v>
      </c>
      <c r="M31" s="140">
        <f t="shared" si="2"/>
        <v>0</v>
      </c>
      <c r="N31" s="140">
        <f t="shared" si="3"/>
        <v>0</v>
      </c>
      <c r="O31" s="139">
        <f t="shared" si="4"/>
        <v>0</v>
      </c>
      <c r="P31" s="139">
        <f t="shared" si="5"/>
        <v>0</v>
      </c>
      <c r="Q31" s="139">
        <f t="shared" si="6"/>
        <v>0</v>
      </c>
      <c r="R31" s="139">
        <f t="shared" si="8"/>
        <v>0</v>
      </c>
      <c r="S31" s="138">
        <f t="shared" si="9"/>
      </c>
      <c r="T31" s="140">
        <f t="shared" si="10"/>
      </c>
      <c r="U31" s="141">
        <f>IF($T31="","",IF(C31="","",VLOOKUP(T31,'月額表'!$B$6:$F$52,2)))</f>
      </c>
      <c r="V31" s="142">
        <f>IF($T31="","",IF(F31="","",VLOOKUP($T31,'月額表'!$B$6:$F$52,3)))</f>
      </c>
      <c r="W31" s="141">
        <f>IF($T31="","",IF(C31="","",VLOOKUP(T31,'月額表'!$B$6:$F$52,4)))</f>
      </c>
      <c r="X31" s="142">
        <f>IF($T31="","",IF(F31="","",VLOOKUP($T31,'月額表'!$B$6:$F$52,5)))</f>
      </c>
      <c r="Y31" s="141">
        <f t="shared" si="11"/>
      </c>
      <c r="Z31" s="142">
        <f>IF($Y31="","",VLOOKUP($Y31,'月額表'!$C$6:$F$52,2))</f>
      </c>
      <c r="AA31" s="143">
        <f t="shared" si="7"/>
      </c>
      <c r="AB31" s="144">
        <f t="shared" si="12"/>
      </c>
      <c r="AC31" s="22"/>
    </row>
    <row r="32" spans="2:29" ht="12">
      <c r="B32" s="145"/>
      <c r="C32" s="136"/>
      <c r="D32" s="137"/>
      <c r="E32" s="137"/>
      <c r="F32" s="138"/>
      <c r="G32" s="139"/>
      <c r="H32" s="140"/>
      <c r="I32" s="139"/>
      <c r="J32" s="140"/>
      <c r="K32" s="139"/>
      <c r="L32" s="140">
        <f t="shared" si="1"/>
        <v>0</v>
      </c>
      <c r="M32" s="140">
        <f t="shared" si="2"/>
        <v>0</v>
      </c>
      <c r="N32" s="140">
        <f t="shared" si="3"/>
        <v>0</v>
      </c>
      <c r="O32" s="139">
        <f t="shared" si="4"/>
        <v>0</v>
      </c>
      <c r="P32" s="139">
        <f t="shared" si="5"/>
        <v>0</v>
      </c>
      <c r="Q32" s="139">
        <f t="shared" si="6"/>
        <v>0</v>
      </c>
      <c r="R32" s="139">
        <f t="shared" si="8"/>
        <v>0</v>
      </c>
      <c r="S32" s="138">
        <f t="shared" si="9"/>
      </c>
      <c r="T32" s="140">
        <f t="shared" si="10"/>
      </c>
      <c r="U32" s="141">
        <f>IF($T32="","",IF(C32="","",VLOOKUP(T32,'月額表'!$B$6:$F$52,2)))</f>
      </c>
      <c r="V32" s="142">
        <f>IF($T32="","",IF(F32="","",VLOOKUP($T32,'月額表'!$B$6:$F$52,3)))</f>
      </c>
      <c r="W32" s="141">
        <f>IF($T32="","",IF(C32="","",VLOOKUP(T32,'月額表'!$B$6:$F$52,4)))</f>
      </c>
      <c r="X32" s="142">
        <f>IF($T32="","",IF(F32="","",VLOOKUP($T32,'月額表'!$B$6:$F$52,5)))</f>
      </c>
      <c r="Y32" s="141">
        <f t="shared" si="11"/>
      </c>
      <c r="Z32" s="142">
        <f>IF($Y32="","",VLOOKUP($Y32,'月額表'!$C$6:$F$52,2))</f>
      </c>
      <c r="AA32" s="143">
        <f t="shared" si="7"/>
      </c>
      <c r="AB32" s="144">
        <f t="shared" si="12"/>
      </c>
      <c r="AC32" s="22"/>
    </row>
    <row r="33" spans="2:29" ht="12">
      <c r="B33" s="145"/>
      <c r="C33" s="136"/>
      <c r="D33" s="137"/>
      <c r="E33" s="137"/>
      <c r="F33" s="138"/>
      <c r="G33" s="139"/>
      <c r="H33" s="140"/>
      <c r="I33" s="139"/>
      <c r="J33" s="140"/>
      <c r="K33" s="139"/>
      <c r="L33" s="140">
        <f t="shared" si="1"/>
        <v>0</v>
      </c>
      <c r="M33" s="140">
        <f t="shared" si="2"/>
        <v>0</v>
      </c>
      <c r="N33" s="140">
        <f t="shared" si="3"/>
        <v>0</v>
      </c>
      <c r="O33" s="139">
        <f t="shared" si="4"/>
        <v>0</v>
      </c>
      <c r="P33" s="139">
        <f t="shared" si="5"/>
        <v>0</v>
      </c>
      <c r="Q33" s="139">
        <f t="shared" si="6"/>
        <v>0</v>
      </c>
      <c r="R33" s="139">
        <f t="shared" si="8"/>
        <v>0</v>
      </c>
      <c r="S33" s="138">
        <f t="shared" si="9"/>
      </c>
      <c r="T33" s="140">
        <f t="shared" si="10"/>
      </c>
      <c r="U33" s="141">
        <f>IF($T33="","",IF(C33="","",VLOOKUP(T33,'月額表'!$B$6:$F$52,2)))</f>
      </c>
      <c r="V33" s="142">
        <f>IF($T33="","",IF(F33="","",VLOOKUP($T33,'月額表'!$B$6:$F$52,3)))</f>
      </c>
      <c r="W33" s="141">
        <f>IF($T33="","",IF(C33="","",VLOOKUP(T33,'月額表'!$B$6:$F$52,4)))</f>
      </c>
      <c r="X33" s="142">
        <f>IF($T33="","",IF(F33="","",VLOOKUP($T33,'月額表'!$B$6:$F$52,5)))</f>
      </c>
      <c r="Y33" s="141">
        <f t="shared" si="11"/>
      </c>
      <c r="Z33" s="142">
        <f>IF($Y33="","",VLOOKUP($Y33,'月額表'!$C$6:$F$52,2))</f>
      </c>
      <c r="AA33" s="143">
        <f t="shared" si="7"/>
      </c>
      <c r="AB33" s="144">
        <f t="shared" si="12"/>
      </c>
      <c r="AC33" s="22"/>
    </row>
    <row r="34" spans="2:29" ht="12">
      <c r="B34" s="145"/>
      <c r="C34" s="136"/>
      <c r="D34" s="137"/>
      <c r="E34" s="137"/>
      <c r="F34" s="138"/>
      <c r="G34" s="139"/>
      <c r="H34" s="140"/>
      <c r="I34" s="139"/>
      <c r="J34" s="140"/>
      <c r="K34" s="139"/>
      <c r="L34" s="140">
        <f t="shared" si="1"/>
        <v>0</v>
      </c>
      <c r="M34" s="140">
        <f t="shared" si="2"/>
        <v>0</v>
      </c>
      <c r="N34" s="140">
        <f t="shared" si="3"/>
        <v>0</v>
      </c>
      <c r="O34" s="139">
        <f t="shared" si="4"/>
        <v>0</v>
      </c>
      <c r="P34" s="139">
        <f t="shared" si="5"/>
        <v>0</v>
      </c>
      <c r="Q34" s="139">
        <f t="shared" si="6"/>
        <v>0</v>
      </c>
      <c r="R34" s="139">
        <f t="shared" si="8"/>
        <v>0</v>
      </c>
      <c r="S34" s="138">
        <f t="shared" si="9"/>
      </c>
      <c r="T34" s="140">
        <f t="shared" si="10"/>
      </c>
      <c r="U34" s="141">
        <f>IF($T34="","",IF(C34="","",VLOOKUP(T34,'月額表'!$B$6:$F$52,2)))</f>
      </c>
      <c r="V34" s="142">
        <f>IF($T34="","",IF(F34="","",VLOOKUP($T34,'月額表'!$B$6:$F$52,3)))</f>
      </c>
      <c r="W34" s="141">
        <f>IF($T34="","",IF(C34="","",VLOOKUP(T34,'月額表'!$B$6:$F$52,4)))</f>
      </c>
      <c r="X34" s="142">
        <f>IF($T34="","",IF(F34="","",VLOOKUP($T34,'月額表'!$B$6:$F$52,5)))</f>
      </c>
      <c r="Y34" s="141">
        <f t="shared" si="11"/>
      </c>
      <c r="Z34" s="142">
        <f>IF($Y34="","",VLOOKUP($Y34,'月額表'!$C$6:$F$52,2))</f>
      </c>
      <c r="AA34" s="143">
        <f t="shared" si="7"/>
      </c>
      <c r="AB34" s="144">
        <f t="shared" si="12"/>
      </c>
      <c r="AC34" s="22"/>
    </row>
    <row r="35" spans="2:29" ht="12">
      <c r="B35" s="145"/>
      <c r="C35" s="136"/>
      <c r="D35" s="137"/>
      <c r="E35" s="137"/>
      <c r="F35" s="138"/>
      <c r="G35" s="139"/>
      <c r="H35" s="140"/>
      <c r="I35" s="139"/>
      <c r="J35" s="140"/>
      <c r="K35" s="139"/>
      <c r="L35" s="140">
        <f t="shared" si="1"/>
        <v>0</v>
      </c>
      <c r="M35" s="140">
        <f t="shared" si="2"/>
        <v>0</v>
      </c>
      <c r="N35" s="140">
        <f t="shared" si="3"/>
        <v>0</v>
      </c>
      <c r="O35" s="139">
        <f t="shared" si="4"/>
        <v>0</v>
      </c>
      <c r="P35" s="139">
        <f t="shared" si="5"/>
        <v>0</v>
      </c>
      <c r="Q35" s="139">
        <f t="shared" si="6"/>
        <v>0</v>
      </c>
      <c r="R35" s="139">
        <f t="shared" si="8"/>
        <v>0</v>
      </c>
      <c r="S35" s="138">
        <f t="shared" si="9"/>
      </c>
      <c r="T35" s="140">
        <f t="shared" si="10"/>
      </c>
      <c r="U35" s="141">
        <f>IF($T35="","",IF(C35="","",VLOOKUP(T35,'月額表'!$B$6:$F$52,2)))</f>
      </c>
      <c r="V35" s="142">
        <f>IF($T35="","",IF(F35="","",VLOOKUP($T35,'月額表'!$B$6:$F$52,3)))</f>
      </c>
      <c r="W35" s="141">
        <f>IF($T35="","",IF(C35="","",VLOOKUP(T35,'月額表'!$B$6:$F$52,4)))</f>
      </c>
      <c r="X35" s="142">
        <f>IF($T35="","",IF(F35="","",VLOOKUP($T35,'月額表'!$B$6:$F$52,5)))</f>
      </c>
      <c r="Y35" s="141">
        <f t="shared" si="11"/>
      </c>
      <c r="Z35" s="142">
        <f>IF($Y35="","",VLOOKUP($Y35,'月額表'!$C$6:$F$52,2))</f>
      </c>
      <c r="AA35" s="143">
        <f t="shared" si="7"/>
      </c>
      <c r="AB35" s="144">
        <f t="shared" si="12"/>
      </c>
      <c r="AC35" s="22"/>
    </row>
    <row r="36" spans="2:29" ht="12">
      <c r="B36" s="145"/>
      <c r="C36" s="136"/>
      <c r="D36" s="137"/>
      <c r="E36" s="137"/>
      <c r="F36" s="138"/>
      <c r="G36" s="139"/>
      <c r="H36" s="140"/>
      <c r="I36" s="139"/>
      <c r="J36" s="140"/>
      <c r="K36" s="139"/>
      <c r="L36" s="140">
        <f t="shared" si="1"/>
        <v>0</v>
      </c>
      <c r="M36" s="140">
        <f t="shared" si="2"/>
        <v>0</v>
      </c>
      <c r="N36" s="140">
        <f t="shared" si="3"/>
        <v>0</v>
      </c>
      <c r="O36" s="139">
        <f t="shared" si="4"/>
        <v>0</v>
      </c>
      <c r="P36" s="139">
        <f t="shared" si="5"/>
        <v>0</v>
      </c>
      <c r="Q36" s="139">
        <f t="shared" si="6"/>
        <v>0</v>
      </c>
      <c r="R36" s="139">
        <f t="shared" si="8"/>
        <v>0</v>
      </c>
      <c r="S36" s="138">
        <f t="shared" si="9"/>
      </c>
      <c r="T36" s="140">
        <f t="shared" si="10"/>
      </c>
      <c r="U36" s="141">
        <f>IF($T36="","",IF(C36="","",VLOOKUP(T36,'月額表'!$B$6:$F$52,2)))</f>
      </c>
      <c r="V36" s="142">
        <f>IF($T36="","",IF(F36="","",VLOOKUP($T36,'月額表'!$B$6:$F$52,3)))</f>
      </c>
      <c r="W36" s="141">
        <f>IF($T36="","",IF(C36="","",VLOOKUP(T36,'月額表'!$B$6:$F$52,4)))</f>
      </c>
      <c r="X36" s="142">
        <f>IF($T36="","",IF(F36="","",VLOOKUP($T36,'月額表'!$B$6:$F$52,5)))</f>
      </c>
      <c r="Y36" s="141">
        <f t="shared" si="11"/>
      </c>
      <c r="Z36" s="142">
        <f>IF($Y36="","",VLOOKUP($Y36,'月額表'!$C$6:$F$52,2))</f>
      </c>
      <c r="AA36" s="143">
        <f t="shared" si="7"/>
      </c>
      <c r="AB36" s="144">
        <f t="shared" si="12"/>
      </c>
      <c r="AC36" s="22"/>
    </row>
    <row r="37" spans="2:29" ht="12">
      <c r="B37" s="145"/>
      <c r="C37" s="136"/>
      <c r="D37" s="137"/>
      <c r="E37" s="137"/>
      <c r="F37" s="138"/>
      <c r="G37" s="139"/>
      <c r="H37" s="140"/>
      <c r="I37" s="139"/>
      <c r="J37" s="140"/>
      <c r="K37" s="139"/>
      <c r="L37" s="140">
        <f t="shared" si="1"/>
        <v>0</v>
      </c>
      <c r="M37" s="140">
        <f t="shared" si="2"/>
        <v>0</v>
      </c>
      <c r="N37" s="140">
        <f t="shared" si="3"/>
        <v>0</v>
      </c>
      <c r="O37" s="139">
        <f t="shared" si="4"/>
        <v>0</v>
      </c>
      <c r="P37" s="139">
        <f t="shared" si="5"/>
        <v>0</v>
      </c>
      <c r="Q37" s="139">
        <f t="shared" si="6"/>
        <v>0</v>
      </c>
      <c r="R37" s="139">
        <f t="shared" si="8"/>
        <v>0</v>
      </c>
      <c r="S37" s="138">
        <f t="shared" si="9"/>
      </c>
      <c r="T37" s="140">
        <f t="shared" si="10"/>
      </c>
      <c r="U37" s="141">
        <f>IF($T37="","",IF(C37="","",VLOOKUP(T37,'月額表'!$B$6:$F$52,2)))</f>
      </c>
      <c r="V37" s="142">
        <f>IF($T37="","",IF(F37="","",VLOOKUP($T37,'月額表'!$B$6:$F$52,3)))</f>
      </c>
      <c r="W37" s="141">
        <f>IF($T37="","",IF(C37="","",VLOOKUP(T37,'月額表'!$B$6:$F$52,4)))</f>
      </c>
      <c r="X37" s="142">
        <f>IF($T37="","",IF(F37="","",VLOOKUP($T37,'月額表'!$B$6:$F$52,5)))</f>
      </c>
      <c r="Y37" s="141">
        <f t="shared" si="11"/>
      </c>
      <c r="Z37" s="142">
        <f>IF($Y37="","",VLOOKUP($Y37,'月額表'!$C$6:$F$52,2))</f>
      </c>
      <c r="AA37" s="143">
        <f t="shared" si="7"/>
      </c>
      <c r="AB37" s="144">
        <f t="shared" si="12"/>
      </c>
      <c r="AC37" s="22"/>
    </row>
    <row r="38" spans="2:29" ht="12">
      <c r="B38" s="145"/>
      <c r="C38" s="136"/>
      <c r="D38" s="137"/>
      <c r="E38" s="137"/>
      <c r="F38" s="138"/>
      <c r="G38" s="139"/>
      <c r="H38" s="140"/>
      <c r="I38" s="139"/>
      <c r="J38" s="140"/>
      <c r="K38" s="139"/>
      <c r="L38" s="140">
        <f t="shared" si="1"/>
        <v>0</v>
      </c>
      <c r="M38" s="140">
        <f t="shared" si="2"/>
        <v>0</v>
      </c>
      <c r="N38" s="140">
        <f t="shared" si="3"/>
        <v>0</v>
      </c>
      <c r="O38" s="139">
        <f t="shared" si="4"/>
        <v>0</v>
      </c>
      <c r="P38" s="139">
        <f t="shared" si="5"/>
        <v>0</v>
      </c>
      <c r="Q38" s="139">
        <f t="shared" si="6"/>
        <v>0</v>
      </c>
      <c r="R38" s="139">
        <f t="shared" si="8"/>
        <v>0</v>
      </c>
      <c r="S38" s="138">
        <f t="shared" si="9"/>
      </c>
      <c r="T38" s="140">
        <f t="shared" si="10"/>
      </c>
      <c r="U38" s="141">
        <f>IF($T38="","",IF(C38="","",VLOOKUP(T38,'月額表'!$B$6:$F$52,2)))</f>
      </c>
      <c r="V38" s="142">
        <f>IF($T38="","",IF(F38="","",VLOOKUP($T38,'月額表'!$B$6:$F$52,3)))</f>
      </c>
      <c r="W38" s="141">
        <f>IF($T38="","",IF(C38="","",VLOOKUP(T38,'月額表'!$B$6:$F$52,4)))</f>
      </c>
      <c r="X38" s="142">
        <f>IF($T38="","",IF(F38="","",VLOOKUP($T38,'月額表'!$B$6:$F$52,5)))</f>
      </c>
      <c r="Y38" s="141">
        <f t="shared" si="11"/>
      </c>
      <c r="Z38" s="142">
        <f>IF($Y38="","",VLOOKUP($Y38,'月額表'!$C$6:$F$52,2))</f>
      </c>
      <c r="AA38" s="143">
        <f t="shared" si="7"/>
      </c>
      <c r="AB38" s="144">
        <f t="shared" si="12"/>
      </c>
      <c r="AC38" s="22"/>
    </row>
    <row r="39" spans="2:29" ht="12">
      <c r="B39" s="145"/>
      <c r="C39" s="136"/>
      <c r="D39" s="137"/>
      <c r="E39" s="137"/>
      <c r="F39" s="138"/>
      <c r="G39" s="139"/>
      <c r="H39" s="140"/>
      <c r="I39" s="139"/>
      <c r="J39" s="140"/>
      <c r="K39" s="139"/>
      <c r="L39" s="140">
        <f t="shared" si="1"/>
        <v>0</v>
      </c>
      <c r="M39" s="140">
        <f t="shared" si="2"/>
        <v>0</v>
      </c>
      <c r="N39" s="140">
        <f t="shared" si="3"/>
        <v>0</v>
      </c>
      <c r="O39" s="139">
        <f t="shared" si="4"/>
        <v>0</v>
      </c>
      <c r="P39" s="139">
        <f t="shared" si="5"/>
        <v>0</v>
      </c>
      <c r="Q39" s="139">
        <f t="shared" si="6"/>
        <v>0</v>
      </c>
      <c r="R39" s="139">
        <f t="shared" si="8"/>
        <v>0</v>
      </c>
      <c r="S39" s="138">
        <f t="shared" si="9"/>
      </c>
      <c r="T39" s="140">
        <f t="shared" si="10"/>
      </c>
      <c r="U39" s="141">
        <f>IF($T39="","",IF(C39="","",VLOOKUP(T39,'月額表'!$B$6:$F$52,2)))</f>
      </c>
      <c r="V39" s="142">
        <f>IF($T39="","",IF(F39="","",VLOOKUP($T39,'月額表'!$B$6:$F$52,3)))</f>
      </c>
      <c r="W39" s="141">
        <f>IF($T39="","",IF(C39="","",VLOOKUP(T39,'月額表'!$B$6:$F$52,4)))</f>
      </c>
      <c r="X39" s="142">
        <f>IF($T39="","",IF(F39="","",VLOOKUP($T39,'月額表'!$B$6:$F$52,5)))</f>
      </c>
      <c r="Y39" s="141">
        <f t="shared" si="11"/>
      </c>
      <c r="Z39" s="142">
        <f>IF($Y39="","",VLOOKUP($Y39,'月額表'!$C$6:$F$52,2))</f>
      </c>
      <c r="AA39" s="143">
        <f t="shared" si="7"/>
      </c>
      <c r="AB39" s="144">
        <f t="shared" si="12"/>
      </c>
      <c r="AC39" s="22"/>
    </row>
    <row r="40" spans="2:29" ht="12">
      <c r="B40" s="145"/>
      <c r="C40" s="136"/>
      <c r="D40" s="137"/>
      <c r="E40" s="137"/>
      <c r="F40" s="138"/>
      <c r="G40" s="139"/>
      <c r="H40" s="140"/>
      <c r="I40" s="139"/>
      <c r="J40" s="140"/>
      <c r="K40" s="139"/>
      <c r="L40" s="140">
        <f t="shared" si="1"/>
        <v>0</v>
      </c>
      <c r="M40" s="140">
        <f t="shared" si="2"/>
        <v>0</v>
      </c>
      <c r="N40" s="140">
        <f t="shared" si="3"/>
        <v>0</v>
      </c>
      <c r="O40" s="139">
        <f t="shared" si="4"/>
        <v>0</v>
      </c>
      <c r="P40" s="139">
        <f t="shared" si="5"/>
        <v>0</v>
      </c>
      <c r="Q40" s="139">
        <f t="shared" si="6"/>
        <v>0</v>
      </c>
      <c r="R40" s="139">
        <f t="shared" si="8"/>
        <v>0</v>
      </c>
      <c r="S40" s="138">
        <f t="shared" si="9"/>
      </c>
      <c r="T40" s="140">
        <f t="shared" si="10"/>
      </c>
      <c r="U40" s="141">
        <f>IF($T40="","",IF(C40="","",VLOOKUP(T40,'月額表'!$B$6:$F$52,2)))</f>
      </c>
      <c r="V40" s="142">
        <f>IF($T40="","",IF(F40="","",VLOOKUP($T40,'月額表'!$B$6:$F$52,3)))</f>
      </c>
      <c r="W40" s="141">
        <f>IF($T40="","",IF(C40="","",VLOOKUP(T40,'月額表'!$B$6:$F$52,4)))</f>
      </c>
      <c r="X40" s="142">
        <f>IF($T40="","",IF(F40="","",VLOOKUP($T40,'月額表'!$B$6:$F$52,5)))</f>
      </c>
      <c r="Y40" s="141">
        <f t="shared" si="11"/>
      </c>
      <c r="Z40" s="142">
        <f>IF($Y40="","",VLOOKUP($Y40,'月額表'!$C$6:$F$52,2))</f>
      </c>
      <c r="AA40" s="143">
        <f t="shared" si="7"/>
      </c>
      <c r="AB40" s="144">
        <f t="shared" si="12"/>
      </c>
      <c r="AC40" s="22"/>
    </row>
    <row r="41" spans="2:29" ht="12">
      <c r="B41" s="145"/>
      <c r="C41" s="136"/>
      <c r="D41" s="137"/>
      <c r="E41" s="137"/>
      <c r="F41" s="138"/>
      <c r="G41" s="139"/>
      <c r="H41" s="140"/>
      <c r="I41" s="139"/>
      <c r="J41" s="140"/>
      <c r="K41" s="139"/>
      <c r="L41" s="140">
        <f t="shared" si="1"/>
        <v>0</v>
      </c>
      <c r="M41" s="140">
        <f t="shared" si="2"/>
        <v>0</v>
      </c>
      <c r="N41" s="140">
        <f t="shared" si="3"/>
        <v>0</v>
      </c>
      <c r="O41" s="139">
        <f t="shared" si="4"/>
        <v>0</v>
      </c>
      <c r="P41" s="139">
        <f t="shared" si="5"/>
        <v>0</v>
      </c>
      <c r="Q41" s="139">
        <f t="shared" si="6"/>
        <v>0</v>
      </c>
      <c r="R41" s="139">
        <f t="shared" si="8"/>
        <v>0</v>
      </c>
      <c r="S41" s="138">
        <f t="shared" si="9"/>
      </c>
      <c r="T41" s="140">
        <f t="shared" si="10"/>
      </c>
      <c r="U41" s="141">
        <f>IF($T41="","",IF(C41="","",VLOOKUP(T41,'月額表'!$B$6:$F$52,2)))</f>
      </c>
      <c r="V41" s="142">
        <f>IF($T41="","",IF(F41="","",VLOOKUP($T41,'月額表'!$B$6:$F$52,3)))</f>
      </c>
      <c r="W41" s="141">
        <f>IF($T41="","",IF(C41="","",VLOOKUP(T41,'月額表'!$B$6:$F$52,4)))</f>
      </c>
      <c r="X41" s="142">
        <f>IF($T41="","",IF(F41="","",VLOOKUP($T41,'月額表'!$B$6:$F$52,5)))</f>
      </c>
      <c r="Y41" s="141">
        <f t="shared" si="11"/>
      </c>
      <c r="Z41" s="142">
        <f>IF($Y41="","",VLOOKUP($Y41,'月額表'!$C$6:$F$52,2))</f>
      </c>
      <c r="AA41" s="143">
        <f t="shared" si="7"/>
      </c>
      <c r="AB41" s="144">
        <f t="shared" si="12"/>
      </c>
      <c r="AC41" s="22"/>
    </row>
    <row r="42" spans="2:29" ht="12">
      <c r="B42" s="145"/>
      <c r="C42" s="136"/>
      <c r="D42" s="137"/>
      <c r="E42" s="137"/>
      <c r="F42" s="138"/>
      <c r="G42" s="139"/>
      <c r="H42" s="140"/>
      <c r="I42" s="139"/>
      <c r="J42" s="140"/>
      <c r="K42" s="139"/>
      <c r="L42" s="140">
        <f t="shared" si="1"/>
        <v>0</v>
      </c>
      <c r="M42" s="140">
        <f t="shared" si="2"/>
        <v>0</v>
      </c>
      <c r="N42" s="140">
        <f t="shared" si="3"/>
        <v>0</v>
      </c>
      <c r="O42" s="139">
        <f t="shared" si="4"/>
        <v>0</v>
      </c>
      <c r="P42" s="139">
        <f t="shared" si="5"/>
        <v>0</v>
      </c>
      <c r="Q42" s="139">
        <f t="shared" si="6"/>
        <v>0</v>
      </c>
      <c r="R42" s="139">
        <f t="shared" si="8"/>
        <v>0</v>
      </c>
      <c r="S42" s="138">
        <f t="shared" si="9"/>
      </c>
      <c r="T42" s="140">
        <f t="shared" si="10"/>
      </c>
      <c r="U42" s="141">
        <f>IF($T42="","",IF(C42="","",VLOOKUP(T42,'月額表'!$B$6:$F$52,2)))</f>
      </c>
      <c r="V42" s="142">
        <f>IF($T42="","",IF(F42="","",VLOOKUP($T42,'月額表'!$B$6:$F$52,3)))</f>
      </c>
      <c r="W42" s="141">
        <f>IF($T42="","",IF(C42="","",VLOOKUP(T42,'月額表'!$B$6:$F$52,4)))</f>
      </c>
      <c r="X42" s="142">
        <f>IF($T42="","",IF(F42="","",VLOOKUP($T42,'月額表'!$B$6:$F$52,5)))</f>
      </c>
      <c r="Y42" s="141">
        <f t="shared" si="11"/>
      </c>
      <c r="Z42" s="142">
        <f>IF($Y42="","",VLOOKUP($Y42,'月額表'!$C$6:$F$52,2))</f>
      </c>
      <c r="AA42" s="143">
        <f t="shared" si="7"/>
      </c>
      <c r="AB42" s="144">
        <f t="shared" si="12"/>
      </c>
      <c r="AC42" s="22"/>
    </row>
    <row r="43" spans="2:29" ht="12">
      <c r="B43" s="145"/>
      <c r="C43" s="136"/>
      <c r="D43" s="137"/>
      <c r="E43" s="137"/>
      <c r="F43" s="138"/>
      <c r="G43" s="139"/>
      <c r="H43" s="140"/>
      <c r="I43" s="139"/>
      <c r="J43" s="140"/>
      <c r="K43" s="139"/>
      <c r="L43" s="140">
        <f t="shared" si="1"/>
        <v>0</v>
      </c>
      <c r="M43" s="140">
        <f t="shared" si="2"/>
        <v>0</v>
      </c>
      <c r="N43" s="140">
        <f t="shared" si="3"/>
        <v>0</v>
      </c>
      <c r="O43" s="139">
        <f t="shared" si="4"/>
        <v>0</v>
      </c>
      <c r="P43" s="139">
        <f t="shared" si="5"/>
        <v>0</v>
      </c>
      <c r="Q43" s="139">
        <f t="shared" si="6"/>
        <v>0</v>
      </c>
      <c r="R43" s="139">
        <f t="shared" si="8"/>
        <v>0</v>
      </c>
      <c r="S43" s="138">
        <f t="shared" si="9"/>
      </c>
      <c r="T43" s="140">
        <f t="shared" si="10"/>
      </c>
      <c r="U43" s="141">
        <f>IF($T43="","",IF(C43="","",VLOOKUP(T43,'月額表'!$B$6:$F$52,2)))</f>
      </c>
      <c r="V43" s="142">
        <f>IF($T43="","",IF(F43="","",VLOOKUP($T43,'月額表'!$B$6:$F$52,3)))</f>
      </c>
      <c r="W43" s="141">
        <f>IF($T43="","",IF(C43="","",VLOOKUP(T43,'月額表'!$B$6:$F$52,4)))</f>
      </c>
      <c r="X43" s="142">
        <f>IF($T43="","",IF(F43="","",VLOOKUP($T43,'月額表'!$B$6:$F$52,5)))</f>
      </c>
      <c r="Y43" s="141">
        <f t="shared" si="11"/>
      </c>
      <c r="Z43" s="142">
        <f>IF($Y43="","",VLOOKUP($Y43,'月額表'!$C$6:$F$52,2))</f>
      </c>
      <c r="AA43" s="143">
        <f t="shared" si="7"/>
      </c>
      <c r="AB43" s="144">
        <f t="shared" si="12"/>
      </c>
      <c r="AC43" s="22"/>
    </row>
    <row r="44" spans="2:29" ht="12">
      <c r="B44" s="145"/>
      <c r="C44" s="136"/>
      <c r="D44" s="137"/>
      <c r="E44" s="137"/>
      <c r="F44" s="138"/>
      <c r="G44" s="139"/>
      <c r="H44" s="140"/>
      <c r="I44" s="139"/>
      <c r="J44" s="140"/>
      <c r="K44" s="139"/>
      <c r="L44" s="140">
        <f t="shared" si="1"/>
        <v>0</v>
      </c>
      <c r="M44" s="140">
        <f t="shared" si="2"/>
        <v>0</v>
      </c>
      <c r="N44" s="140">
        <f t="shared" si="3"/>
        <v>0</v>
      </c>
      <c r="O44" s="139">
        <f t="shared" si="4"/>
        <v>0</v>
      </c>
      <c r="P44" s="139">
        <f t="shared" si="5"/>
        <v>0</v>
      </c>
      <c r="Q44" s="139">
        <f t="shared" si="6"/>
        <v>0</v>
      </c>
      <c r="R44" s="139">
        <f t="shared" si="8"/>
        <v>0</v>
      </c>
      <c r="S44" s="138">
        <f t="shared" si="9"/>
      </c>
      <c r="T44" s="140">
        <f t="shared" si="10"/>
      </c>
      <c r="U44" s="141">
        <f>IF($T44="","",IF(C44="","",VLOOKUP(T44,'月額表'!$B$6:$F$52,2)))</f>
      </c>
      <c r="V44" s="142">
        <f>IF($T44="","",IF(F44="","",VLOOKUP($T44,'月額表'!$B$6:$F$52,3)))</f>
      </c>
      <c r="W44" s="141">
        <f>IF($T44="","",IF(C44="","",VLOOKUP(T44,'月額表'!$B$6:$F$52,4)))</f>
      </c>
      <c r="X44" s="142">
        <f>IF($T44="","",IF(F44="","",VLOOKUP($T44,'月額表'!$B$6:$F$52,5)))</f>
      </c>
      <c r="Y44" s="141">
        <f t="shared" si="11"/>
      </c>
      <c r="Z44" s="142">
        <f>IF($Y44="","",VLOOKUP($Y44,'月額表'!$C$6:$F$52,2))</f>
      </c>
      <c r="AA44" s="143">
        <f t="shared" si="7"/>
      </c>
      <c r="AB44" s="144">
        <f t="shared" si="12"/>
      </c>
      <c r="AC44" s="22"/>
    </row>
    <row r="45" spans="2:29" ht="12">
      <c r="B45" s="145"/>
      <c r="C45" s="136"/>
      <c r="D45" s="137"/>
      <c r="E45" s="137"/>
      <c r="F45" s="138"/>
      <c r="G45" s="139"/>
      <c r="H45" s="140"/>
      <c r="I45" s="139"/>
      <c r="J45" s="140"/>
      <c r="K45" s="139"/>
      <c r="L45" s="140">
        <f t="shared" si="1"/>
        <v>0</v>
      </c>
      <c r="M45" s="140">
        <f t="shared" si="2"/>
        <v>0</v>
      </c>
      <c r="N45" s="140">
        <f t="shared" si="3"/>
        <v>0</v>
      </c>
      <c r="O45" s="139">
        <f t="shared" si="4"/>
        <v>0</v>
      </c>
      <c r="P45" s="139">
        <f t="shared" si="5"/>
        <v>0</v>
      </c>
      <c r="Q45" s="139">
        <f t="shared" si="6"/>
        <v>0</v>
      </c>
      <c r="R45" s="139">
        <f t="shared" si="8"/>
        <v>0</v>
      </c>
      <c r="S45" s="138">
        <f t="shared" si="9"/>
      </c>
      <c r="T45" s="140">
        <f t="shared" si="10"/>
      </c>
      <c r="U45" s="141">
        <f>IF($T45="","",IF(C45="","",VLOOKUP(T45,'月額表'!$B$6:$F$52,2)))</f>
      </c>
      <c r="V45" s="142">
        <f>IF($T45="","",IF(F45="","",VLOOKUP($T45,'月額表'!$B$6:$F$52,3)))</f>
      </c>
      <c r="W45" s="141">
        <f>IF($T45="","",IF(C45="","",VLOOKUP(T45,'月額表'!$B$6:$F$52,4)))</f>
      </c>
      <c r="X45" s="142">
        <f>IF($T45="","",IF(F45="","",VLOOKUP($T45,'月額表'!$B$6:$F$52,5)))</f>
      </c>
      <c r="Y45" s="141">
        <f t="shared" si="11"/>
      </c>
      <c r="Z45" s="142">
        <f>IF($Y45="","",VLOOKUP($Y45,'月額表'!$C$6:$F$52,2))</f>
      </c>
      <c r="AA45" s="143">
        <f t="shared" si="7"/>
      </c>
      <c r="AB45" s="144">
        <f t="shared" si="12"/>
      </c>
      <c r="AC45" s="22"/>
    </row>
    <row r="46" spans="2:29" ht="12">
      <c r="B46" s="145"/>
      <c r="C46" s="136"/>
      <c r="D46" s="137"/>
      <c r="E46" s="137"/>
      <c r="F46" s="138"/>
      <c r="G46" s="139"/>
      <c r="H46" s="140"/>
      <c r="I46" s="139"/>
      <c r="J46" s="140"/>
      <c r="K46" s="139"/>
      <c r="L46" s="140">
        <f t="shared" si="1"/>
        <v>0</v>
      </c>
      <c r="M46" s="140">
        <f t="shared" si="2"/>
        <v>0</v>
      </c>
      <c r="N46" s="140">
        <f t="shared" si="3"/>
        <v>0</v>
      </c>
      <c r="O46" s="139">
        <f t="shared" si="4"/>
        <v>0</v>
      </c>
      <c r="P46" s="139">
        <f t="shared" si="5"/>
        <v>0</v>
      </c>
      <c r="Q46" s="139">
        <f t="shared" si="6"/>
        <v>0</v>
      </c>
      <c r="R46" s="139">
        <f t="shared" si="8"/>
        <v>0</v>
      </c>
      <c r="S46" s="138">
        <f t="shared" si="9"/>
      </c>
      <c r="T46" s="140">
        <f t="shared" si="10"/>
      </c>
      <c r="U46" s="141">
        <f>IF($T46="","",IF(C46="","",VLOOKUP(T46,'月額表'!$B$6:$F$52,2)))</f>
      </c>
      <c r="V46" s="142">
        <f>IF($T46="","",IF(F46="","",VLOOKUP($T46,'月額表'!$B$6:$F$52,3)))</f>
      </c>
      <c r="W46" s="141">
        <f>IF($T46="","",IF(C46="","",VLOOKUP(T46,'月額表'!$B$6:$F$52,4)))</f>
      </c>
      <c r="X46" s="142">
        <f>IF($T46="","",IF(F46="","",VLOOKUP($T46,'月額表'!$B$6:$F$52,5)))</f>
      </c>
      <c r="Y46" s="141">
        <f t="shared" si="11"/>
      </c>
      <c r="Z46" s="142">
        <f>IF($Y46="","",VLOOKUP($Y46,'月額表'!$C$6:$F$52,2))</f>
      </c>
      <c r="AA46" s="143">
        <f t="shared" si="7"/>
      </c>
      <c r="AB46" s="144">
        <f t="shared" si="12"/>
      </c>
      <c r="AC46" s="22"/>
    </row>
    <row r="47" spans="2:29" ht="12">
      <c r="B47" s="145"/>
      <c r="C47" s="136"/>
      <c r="D47" s="137"/>
      <c r="E47" s="137"/>
      <c r="F47" s="138"/>
      <c r="G47" s="139"/>
      <c r="H47" s="140"/>
      <c r="I47" s="139"/>
      <c r="J47" s="140"/>
      <c r="K47" s="139"/>
      <c r="L47" s="140">
        <f t="shared" si="1"/>
        <v>0</v>
      </c>
      <c r="M47" s="140">
        <f t="shared" si="2"/>
        <v>0</v>
      </c>
      <c r="N47" s="140">
        <f t="shared" si="3"/>
        <v>0</v>
      </c>
      <c r="O47" s="139">
        <f t="shared" si="4"/>
        <v>0</v>
      </c>
      <c r="P47" s="139">
        <f t="shared" si="5"/>
        <v>0</v>
      </c>
      <c r="Q47" s="139">
        <f t="shared" si="6"/>
        <v>0</v>
      </c>
      <c r="R47" s="139">
        <f t="shared" si="8"/>
        <v>0</v>
      </c>
      <c r="S47" s="138">
        <f t="shared" si="9"/>
      </c>
      <c r="T47" s="140">
        <f t="shared" si="10"/>
      </c>
      <c r="U47" s="141">
        <f>IF($T47="","",IF(C47="","",VLOOKUP(T47,'月額表'!$B$6:$F$52,2)))</f>
      </c>
      <c r="V47" s="142">
        <f>IF($T47="","",IF(F47="","",VLOOKUP($T47,'月額表'!$B$6:$F$52,3)))</f>
      </c>
      <c r="W47" s="141">
        <f>IF($T47="","",IF(C47="","",VLOOKUP(T47,'月額表'!$B$6:$F$52,4)))</f>
      </c>
      <c r="X47" s="142">
        <f>IF($T47="","",IF(F47="","",VLOOKUP($T47,'月額表'!$B$6:$F$52,5)))</f>
      </c>
      <c r="Y47" s="141">
        <f t="shared" si="11"/>
      </c>
      <c r="Z47" s="142">
        <f>IF($Y47="","",VLOOKUP($Y47,'月額表'!$C$6:$F$52,2))</f>
      </c>
      <c r="AA47" s="143">
        <f t="shared" si="7"/>
      </c>
      <c r="AB47" s="144">
        <f t="shared" si="12"/>
      </c>
      <c r="AC47" s="22"/>
    </row>
    <row r="48" spans="2:29" ht="12">
      <c r="B48" s="145"/>
      <c r="C48" s="136"/>
      <c r="D48" s="137"/>
      <c r="E48" s="137"/>
      <c r="F48" s="138"/>
      <c r="G48" s="139"/>
      <c r="H48" s="140"/>
      <c r="I48" s="139"/>
      <c r="J48" s="140"/>
      <c r="K48" s="139"/>
      <c r="L48" s="140">
        <f t="shared" si="1"/>
        <v>0</v>
      </c>
      <c r="M48" s="140">
        <f t="shared" si="2"/>
        <v>0</v>
      </c>
      <c r="N48" s="140">
        <f t="shared" si="3"/>
        <v>0</v>
      </c>
      <c r="O48" s="139">
        <f t="shared" si="4"/>
        <v>0</v>
      </c>
      <c r="P48" s="139">
        <f t="shared" si="5"/>
        <v>0</v>
      </c>
      <c r="Q48" s="139">
        <f t="shared" si="6"/>
        <v>0</v>
      </c>
      <c r="R48" s="139">
        <f t="shared" si="8"/>
        <v>0</v>
      </c>
      <c r="S48" s="138">
        <f t="shared" si="9"/>
      </c>
      <c r="T48" s="140">
        <f t="shared" si="10"/>
      </c>
      <c r="U48" s="141">
        <f>IF($T48="","",IF(C48="","",VLOOKUP(T48,'月額表'!$B$6:$F$52,2)))</f>
      </c>
      <c r="V48" s="142">
        <f>IF($T48="","",IF(F48="","",VLOOKUP($T48,'月額表'!$B$6:$F$52,3)))</f>
      </c>
      <c r="W48" s="141">
        <f>IF($T48="","",IF(C48="","",VLOOKUP(T48,'月額表'!$B$6:$F$52,4)))</f>
      </c>
      <c r="X48" s="142">
        <f>IF($T48="","",IF(F48="","",VLOOKUP($T48,'月額表'!$B$6:$F$52,5)))</f>
      </c>
      <c r="Y48" s="141">
        <f t="shared" si="11"/>
      </c>
      <c r="Z48" s="142">
        <f>IF($Y48="","",VLOOKUP($Y48,'月額表'!$C$6:$F$52,2))</f>
      </c>
      <c r="AA48" s="143">
        <f t="shared" si="7"/>
      </c>
      <c r="AB48" s="144">
        <f t="shared" si="12"/>
      </c>
      <c r="AC48" s="22"/>
    </row>
    <row r="49" spans="2:29" ht="12">
      <c r="B49" s="145"/>
      <c r="C49" s="136"/>
      <c r="D49" s="137"/>
      <c r="E49" s="137"/>
      <c r="F49" s="138"/>
      <c r="G49" s="139"/>
      <c r="H49" s="140"/>
      <c r="I49" s="139"/>
      <c r="J49" s="140"/>
      <c r="K49" s="139"/>
      <c r="L49" s="140">
        <f t="shared" si="1"/>
        <v>0</v>
      </c>
      <c r="M49" s="140">
        <f t="shared" si="2"/>
        <v>0</v>
      </c>
      <c r="N49" s="140">
        <f t="shared" si="3"/>
        <v>0</v>
      </c>
      <c r="O49" s="139">
        <f t="shared" si="4"/>
        <v>0</v>
      </c>
      <c r="P49" s="139">
        <f t="shared" si="5"/>
        <v>0</v>
      </c>
      <c r="Q49" s="139">
        <f t="shared" si="6"/>
        <v>0</v>
      </c>
      <c r="R49" s="139">
        <f t="shared" si="8"/>
        <v>0</v>
      </c>
      <c r="S49" s="138">
        <f t="shared" si="9"/>
      </c>
      <c r="T49" s="140">
        <f t="shared" si="10"/>
      </c>
      <c r="U49" s="141">
        <f>IF($T49="","",IF(C49="","",VLOOKUP(T49,'月額表'!$B$6:$F$52,2)))</f>
      </c>
      <c r="V49" s="142">
        <f>IF($T49="","",IF(F49="","",VLOOKUP($T49,'月額表'!$B$6:$F$52,3)))</f>
      </c>
      <c r="W49" s="141">
        <f>IF($T49="","",IF(C49="","",VLOOKUP(T49,'月額表'!$B$6:$F$52,4)))</f>
      </c>
      <c r="X49" s="142">
        <f>IF($T49="","",IF(F49="","",VLOOKUP($T49,'月額表'!$B$6:$F$52,5)))</f>
      </c>
      <c r="Y49" s="141">
        <f t="shared" si="11"/>
      </c>
      <c r="Z49" s="142">
        <f>IF($Y49="","",VLOOKUP($Y49,'月額表'!$C$6:$F$52,2))</f>
      </c>
      <c r="AA49" s="143">
        <f t="shared" si="7"/>
      </c>
      <c r="AB49" s="144">
        <f t="shared" si="12"/>
      </c>
      <c r="AC49" s="22"/>
    </row>
    <row r="50" spans="2:29" ht="12">
      <c r="B50" s="145"/>
      <c r="C50" s="136"/>
      <c r="D50" s="137"/>
      <c r="E50" s="137"/>
      <c r="F50" s="138"/>
      <c r="G50" s="139"/>
      <c r="H50" s="140"/>
      <c r="I50" s="139"/>
      <c r="J50" s="140"/>
      <c r="K50" s="139"/>
      <c r="L50" s="140">
        <f t="shared" si="1"/>
        <v>0</v>
      </c>
      <c r="M50" s="140">
        <f t="shared" si="2"/>
        <v>0</v>
      </c>
      <c r="N50" s="140">
        <f t="shared" si="3"/>
        <v>0</v>
      </c>
      <c r="O50" s="139">
        <f t="shared" si="4"/>
        <v>0</v>
      </c>
      <c r="P50" s="139">
        <f t="shared" si="5"/>
        <v>0</v>
      </c>
      <c r="Q50" s="139">
        <f t="shared" si="6"/>
        <v>0</v>
      </c>
      <c r="R50" s="139">
        <f t="shared" si="8"/>
        <v>0</v>
      </c>
      <c r="S50" s="138">
        <f t="shared" si="9"/>
      </c>
      <c r="T50" s="140">
        <f t="shared" si="10"/>
      </c>
      <c r="U50" s="141">
        <f>IF($T50="","",IF(C50="","",VLOOKUP(T50,'月額表'!$B$6:$F$52,2)))</f>
      </c>
      <c r="V50" s="142">
        <f>IF($T50="","",IF(F50="","",VLOOKUP($T50,'月額表'!$B$6:$F$52,3)))</f>
      </c>
      <c r="W50" s="141">
        <f>IF($T50="","",IF(C50="","",VLOOKUP(T50,'月額表'!$B$6:$F$52,4)))</f>
      </c>
      <c r="X50" s="142">
        <f>IF($T50="","",IF(F50="","",VLOOKUP($T50,'月額表'!$B$6:$F$52,5)))</f>
      </c>
      <c r="Y50" s="141">
        <f t="shared" si="11"/>
      </c>
      <c r="Z50" s="142">
        <f>IF($Y50="","",VLOOKUP($Y50,'月額表'!$C$6:$F$52,2))</f>
      </c>
      <c r="AA50" s="143">
        <f t="shared" si="7"/>
      </c>
      <c r="AB50" s="144">
        <f t="shared" si="12"/>
      </c>
      <c r="AC50" s="22"/>
    </row>
    <row r="51" spans="2:29" ht="12">
      <c r="B51" s="145"/>
      <c r="C51" s="136"/>
      <c r="D51" s="137"/>
      <c r="E51" s="137"/>
      <c r="F51" s="138"/>
      <c r="G51" s="139"/>
      <c r="H51" s="140"/>
      <c r="I51" s="139"/>
      <c r="J51" s="140"/>
      <c r="K51" s="139"/>
      <c r="L51" s="140">
        <f t="shared" si="1"/>
        <v>0</v>
      </c>
      <c r="M51" s="140">
        <f t="shared" si="2"/>
        <v>0</v>
      </c>
      <c r="N51" s="140">
        <f t="shared" si="3"/>
        <v>0</v>
      </c>
      <c r="O51" s="139">
        <f t="shared" si="4"/>
        <v>0</v>
      </c>
      <c r="P51" s="139">
        <f t="shared" si="5"/>
        <v>0</v>
      </c>
      <c r="Q51" s="139">
        <f t="shared" si="6"/>
        <v>0</v>
      </c>
      <c r="R51" s="139">
        <f t="shared" si="8"/>
        <v>0</v>
      </c>
      <c r="S51" s="138">
        <f t="shared" si="9"/>
      </c>
      <c r="T51" s="140">
        <f t="shared" si="10"/>
      </c>
      <c r="U51" s="141">
        <f>IF($T51="","",IF(C51="","",VLOOKUP(T51,'月額表'!$B$6:$F$52,2)))</f>
      </c>
      <c r="V51" s="142">
        <f>IF($T51="","",IF(F51="","",VLOOKUP($T51,'月額表'!$B$6:$F$52,3)))</f>
      </c>
      <c r="W51" s="141">
        <f>IF($T51="","",IF(C51="","",VLOOKUP(T51,'月額表'!$B$6:$F$52,4)))</f>
      </c>
      <c r="X51" s="142">
        <f>IF($T51="","",IF(F51="","",VLOOKUP($T51,'月額表'!$B$6:$F$52,5)))</f>
      </c>
      <c r="Y51" s="141">
        <f t="shared" si="11"/>
      </c>
      <c r="Z51" s="142">
        <f>IF($Y51="","",VLOOKUP($Y51,'月額表'!$C$6:$F$52,2))</f>
      </c>
      <c r="AA51" s="143">
        <f t="shared" si="7"/>
      </c>
      <c r="AB51" s="144">
        <f t="shared" si="12"/>
      </c>
      <c r="AC51" s="22"/>
    </row>
    <row r="52" spans="2:29" ht="12">
      <c r="B52" s="145"/>
      <c r="C52" s="136"/>
      <c r="D52" s="137"/>
      <c r="E52" s="137"/>
      <c r="F52" s="138"/>
      <c r="G52" s="139"/>
      <c r="H52" s="140"/>
      <c r="I52" s="139"/>
      <c r="J52" s="140"/>
      <c r="K52" s="139"/>
      <c r="L52" s="140">
        <f t="shared" si="1"/>
        <v>0</v>
      </c>
      <c r="M52" s="140">
        <f t="shared" si="2"/>
        <v>0</v>
      </c>
      <c r="N52" s="140">
        <f t="shared" si="3"/>
        <v>0</v>
      </c>
      <c r="O52" s="139">
        <f t="shared" si="4"/>
        <v>0</v>
      </c>
      <c r="P52" s="139">
        <f t="shared" si="5"/>
        <v>0</v>
      </c>
      <c r="Q52" s="139">
        <f t="shared" si="6"/>
        <v>0</v>
      </c>
      <c r="R52" s="139">
        <f t="shared" si="8"/>
        <v>0</v>
      </c>
      <c r="S52" s="138">
        <f t="shared" si="9"/>
      </c>
      <c r="T52" s="140">
        <f t="shared" si="10"/>
      </c>
      <c r="U52" s="141">
        <f>IF($T52="","",IF(C52="","",VLOOKUP(T52,'月額表'!$B$6:$F$52,2)))</f>
      </c>
      <c r="V52" s="142">
        <f>IF($T52="","",IF(F52="","",VLOOKUP($T52,'月額表'!$B$6:$F$52,3)))</f>
      </c>
      <c r="W52" s="141">
        <f>IF($T52="","",IF(C52="","",VLOOKUP(T52,'月額表'!$B$6:$F$52,4)))</f>
      </c>
      <c r="X52" s="142">
        <f>IF($T52="","",IF(F52="","",VLOOKUP($T52,'月額表'!$B$6:$F$52,5)))</f>
      </c>
      <c r="Y52" s="141">
        <f t="shared" si="11"/>
      </c>
      <c r="Z52" s="142">
        <f>IF($Y52="","",VLOOKUP($Y52,'月額表'!$C$6:$F$52,2))</f>
      </c>
      <c r="AA52" s="143">
        <f t="shared" si="7"/>
      </c>
      <c r="AB52" s="144">
        <f t="shared" si="12"/>
      </c>
      <c r="AC52" s="22"/>
    </row>
    <row r="53" spans="2:29" ht="12">
      <c r="B53" s="145"/>
      <c r="C53" s="136"/>
      <c r="D53" s="137"/>
      <c r="E53" s="137"/>
      <c r="F53" s="138"/>
      <c r="G53" s="139"/>
      <c r="H53" s="140"/>
      <c r="I53" s="139"/>
      <c r="J53" s="140"/>
      <c r="K53" s="139"/>
      <c r="L53" s="140">
        <f t="shared" si="1"/>
        <v>0</v>
      </c>
      <c r="M53" s="140">
        <f t="shared" si="2"/>
        <v>0</v>
      </c>
      <c r="N53" s="140">
        <f t="shared" si="3"/>
        <v>0</v>
      </c>
      <c r="O53" s="139">
        <f t="shared" si="4"/>
        <v>0</v>
      </c>
      <c r="P53" s="139">
        <f t="shared" si="5"/>
        <v>0</v>
      </c>
      <c r="Q53" s="139">
        <f t="shared" si="6"/>
        <v>0</v>
      </c>
      <c r="R53" s="139">
        <f t="shared" si="8"/>
        <v>0</v>
      </c>
      <c r="S53" s="138">
        <f t="shared" si="9"/>
      </c>
      <c r="T53" s="140">
        <f t="shared" si="10"/>
      </c>
      <c r="U53" s="141">
        <f>IF($T53="","",IF(C53="","",VLOOKUP(T53,'月額表'!$B$6:$F$52,2)))</f>
      </c>
      <c r="V53" s="142">
        <f>IF($T53="","",IF(F53="","",VLOOKUP($T53,'月額表'!$B$6:$F$52,3)))</f>
      </c>
      <c r="W53" s="141">
        <f>IF($T53="","",IF(C53="","",VLOOKUP(T53,'月額表'!$B$6:$F$52,4)))</f>
      </c>
      <c r="X53" s="142">
        <f>IF($T53="","",IF(F53="","",VLOOKUP($T53,'月額表'!$B$6:$F$52,5)))</f>
      </c>
      <c r="Y53" s="141">
        <f t="shared" si="11"/>
      </c>
      <c r="Z53" s="142">
        <f>IF($Y53="","",VLOOKUP($Y53,'月額表'!$C$6:$F$52,2))</f>
      </c>
      <c r="AA53" s="143">
        <f t="shared" si="7"/>
      </c>
      <c r="AB53" s="144">
        <f t="shared" si="12"/>
      </c>
      <c r="AC53" s="22"/>
    </row>
    <row r="54" spans="2:29" ht="12">
      <c r="B54" s="145"/>
      <c r="C54" s="136"/>
      <c r="D54" s="137"/>
      <c r="E54" s="137"/>
      <c r="F54" s="138"/>
      <c r="G54" s="139"/>
      <c r="H54" s="140"/>
      <c r="I54" s="139"/>
      <c r="J54" s="140"/>
      <c r="K54" s="139"/>
      <c r="L54" s="140">
        <f t="shared" si="1"/>
        <v>0</v>
      </c>
      <c r="M54" s="140">
        <f t="shared" si="2"/>
        <v>0</v>
      </c>
      <c r="N54" s="140">
        <f t="shared" si="3"/>
        <v>0</v>
      </c>
      <c r="O54" s="139">
        <f t="shared" si="4"/>
        <v>0</v>
      </c>
      <c r="P54" s="139">
        <f t="shared" si="5"/>
        <v>0</v>
      </c>
      <c r="Q54" s="139">
        <f t="shared" si="6"/>
        <v>0</v>
      </c>
      <c r="R54" s="139">
        <f t="shared" si="8"/>
        <v>0</v>
      </c>
      <c r="S54" s="138">
        <f t="shared" si="9"/>
      </c>
      <c r="T54" s="140">
        <f t="shared" si="10"/>
      </c>
      <c r="U54" s="141">
        <f>IF($T54="","",IF(C54="","",VLOOKUP(T54,'月額表'!$B$6:$F$52,2)))</f>
      </c>
      <c r="V54" s="142">
        <f>IF($T54="","",IF(F54="","",VLOOKUP($T54,'月額表'!$B$6:$F$52,3)))</f>
      </c>
      <c r="W54" s="141">
        <f>IF($T54="","",IF(C54="","",VLOOKUP(T54,'月額表'!$B$6:$F$52,4)))</f>
      </c>
      <c r="X54" s="142">
        <f>IF($T54="","",IF(F54="","",VLOOKUP($T54,'月額表'!$B$6:$F$52,5)))</f>
      </c>
      <c r="Y54" s="141">
        <f t="shared" si="11"/>
      </c>
      <c r="Z54" s="142">
        <f>IF($Y54="","",VLOOKUP($Y54,'月額表'!$C$6:$F$52,2))</f>
      </c>
      <c r="AA54" s="143">
        <f t="shared" si="7"/>
      </c>
      <c r="AB54" s="144">
        <f t="shared" si="12"/>
      </c>
      <c r="AC54" s="22"/>
    </row>
    <row r="55" spans="2:29" ht="12">
      <c r="B55" s="145"/>
      <c r="C55" s="136"/>
      <c r="D55" s="137"/>
      <c r="E55" s="137"/>
      <c r="F55" s="138"/>
      <c r="G55" s="139"/>
      <c r="H55" s="140"/>
      <c r="I55" s="139"/>
      <c r="J55" s="140"/>
      <c r="K55" s="139"/>
      <c r="L55" s="140">
        <f t="shared" si="1"/>
        <v>0</v>
      </c>
      <c r="M55" s="140">
        <f t="shared" si="2"/>
        <v>0</v>
      </c>
      <c r="N55" s="140">
        <f t="shared" si="3"/>
        <v>0</v>
      </c>
      <c r="O55" s="139">
        <f t="shared" si="4"/>
        <v>0</v>
      </c>
      <c r="P55" s="139">
        <f t="shared" si="5"/>
        <v>0</v>
      </c>
      <c r="Q55" s="139">
        <f t="shared" si="6"/>
        <v>0</v>
      </c>
      <c r="R55" s="139">
        <f t="shared" si="8"/>
        <v>0</v>
      </c>
      <c r="S55" s="138">
        <f t="shared" si="9"/>
      </c>
      <c r="T55" s="140">
        <f t="shared" si="10"/>
      </c>
      <c r="U55" s="141">
        <f>IF($T55="","",IF(C55="","",VLOOKUP(T55,'月額表'!$B$6:$F$52,2)))</f>
      </c>
      <c r="V55" s="142">
        <f>IF($T55="","",IF(F55="","",VLOOKUP($T55,'月額表'!$B$6:$F$52,3)))</f>
      </c>
      <c r="W55" s="141">
        <f>IF($T55="","",IF(C55="","",VLOOKUP(T55,'月額表'!$B$6:$F$52,4)))</f>
      </c>
      <c r="X55" s="142">
        <f>IF($T55="","",IF(F55="","",VLOOKUP($T55,'月額表'!$B$6:$F$52,5)))</f>
      </c>
      <c r="Y55" s="141">
        <f t="shared" si="11"/>
      </c>
      <c r="Z55" s="142">
        <f>IF($Y55="","",VLOOKUP($Y55,'月額表'!$C$6:$F$52,2))</f>
      </c>
      <c r="AA55" s="143">
        <f t="shared" si="7"/>
      </c>
      <c r="AB55" s="144">
        <f t="shared" si="12"/>
      </c>
      <c r="AC55" s="22"/>
    </row>
    <row r="56" spans="2:29" ht="12">
      <c r="B56" s="145"/>
      <c r="C56" s="136"/>
      <c r="D56" s="137"/>
      <c r="E56" s="137"/>
      <c r="F56" s="138"/>
      <c r="G56" s="139"/>
      <c r="H56" s="140"/>
      <c r="I56" s="139"/>
      <c r="J56" s="140"/>
      <c r="K56" s="139"/>
      <c r="L56" s="140">
        <f t="shared" si="1"/>
        <v>0</v>
      </c>
      <c r="M56" s="140">
        <f t="shared" si="2"/>
        <v>0</v>
      </c>
      <c r="N56" s="140">
        <f t="shared" si="3"/>
        <v>0</v>
      </c>
      <c r="O56" s="139">
        <f t="shared" si="4"/>
        <v>0</v>
      </c>
      <c r="P56" s="139">
        <f t="shared" si="5"/>
        <v>0</v>
      </c>
      <c r="Q56" s="139">
        <f t="shared" si="6"/>
        <v>0</v>
      </c>
      <c r="R56" s="139">
        <f t="shared" si="8"/>
        <v>0</v>
      </c>
      <c r="S56" s="138">
        <f t="shared" si="9"/>
      </c>
      <c r="T56" s="140">
        <f t="shared" si="10"/>
      </c>
      <c r="U56" s="141">
        <f>IF($T56="","",IF(C56="","",VLOOKUP(T56,'月額表'!$B$6:$F$52,2)))</f>
      </c>
      <c r="V56" s="142">
        <f>IF($T56="","",IF(F56="","",VLOOKUP($T56,'月額表'!$B$6:$F$52,3)))</f>
      </c>
      <c r="W56" s="141">
        <f>IF($T56="","",IF(C56="","",VLOOKUP(T56,'月額表'!$B$6:$F$52,4)))</f>
      </c>
      <c r="X56" s="142">
        <f>IF($T56="","",IF(F56="","",VLOOKUP($T56,'月額表'!$B$6:$F$52,5)))</f>
      </c>
      <c r="Y56" s="141">
        <f t="shared" si="11"/>
      </c>
      <c r="Z56" s="142">
        <f>IF($Y56="","",VLOOKUP($Y56,'月額表'!$C$6:$F$52,2))</f>
      </c>
      <c r="AA56" s="143">
        <f t="shared" si="7"/>
      </c>
      <c r="AB56" s="144">
        <f t="shared" si="12"/>
      </c>
      <c r="AC56" s="22"/>
    </row>
    <row r="57" spans="2:29" ht="12">
      <c r="B57" s="145"/>
      <c r="C57" s="136"/>
      <c r="D57" s="137"/>
      <c r="E57" s="137"/>
      <c r="F57" s="138"/>
      <c r="G57" s="139"/>
      <c r="H57" s="140"/>
      <c r="I57" s="139"/>
      <c r="J57" s="140"/>
      <c r="K57" s="139"/>
      <c r="L57" s="140">
        <f t="shared" si="1"/>
        <v>0</v>
      </c>
      <c r="M57" s="140">
        <f t="shared" si="2"/>
        <v>0</v>
      </c>
      <c r="N57" s="140">
        <f t="shared" si="3"/>
        <v>0</v>
      </c>
      <c r="O57" s="139">
        <f t="shared" si="4"/>
        <v>0</v>
      </c>
      <c r="P57" s="139">
        <f t="shared" si="5"/>
        <v>0</v>
      </c>
      <c r="Q57" s="139">
        <f t="shared" si="6"/>
        <v>0</v>
      </c>
      <c r="R57" s="139">
        <f t="shared" si="8"/>
        <v>0</v>
      </c>
      <c r="S57" s="138">
        <f t="shared" si="9"/>
      </c>
      <c r="T57" s="140">
        <f t="shared" si="10"/>
      </c>
      <c r="U57" s="141">
        <f>IF($T57="","",IF(C57="","",VLOOKUP(T57,'月額表'!$B$6:$F$52,2)))</f>
      </c>
      <c r="V57" s="142">
        <f>IF($T57="","",IF(F57="","",VLOOKUP($T57,'月額表'!$B$6:$F$52,3)))</f>
      </c>
      <c r="W57" s="141">
        <f>IF($T57="","",IF(C57="","",VLOOKUP(T57,'月額表'!$B$6:$F$52,4)))</f>
      </c>
      <c r="X57" s="142">
        <f>IF($T57="","",IF(F57="","",VLOOKUP($T57,'月額表'!$B$6:$F$52,5)))</f>
      </c>
      <c r="Y57" s="141">
        <f t="shared" si="11"/>
      </c>
      <c r="Z57" s="142">
        <f>IF($Y57="","",VLOOKUP($Y57,'月額表'!$C$6:$F$52,2))</f>
      </c>
      <c r="AA57" s="143">
        <f t="shared" si="7"/>
      </c>
      <c r="AB57" s="144">
        <f t="shared" si="12"/>
      </c>
      <c r="AC57" s="22"/>
    </row>
    <row r="58" spans="2:29" ht="12">
      <c r="B58" s="145"/>
      <c r="C58" s="136"/>
      <c r="D58" s="137"/>
      <c r="E58" s="137"/>
      <c r="F58" s="138"/>
      <c r="G58" s="139"/>
      <c r="H58" s="140"/>
      <c r="I58" s="139"/>
      <c r="J58" s="140"/>
      <c r="K58" s="139"/>
      <c r="L58" s="140">
        <f t="shared" si="1"/>
        <v>0</v>
      </c>
      <c r="M58" s="140">
        <f t="shared" si="2"/>
        <v>0</v>
      </c>
      <c r="N58" s="140">
        <f t="shared" si="3"/>
        <v>0</v>
      </c>
      <c r="O58" s="139">
        <f t="shared" si="4"/>
        <v>0</v>
      </c>
      <c r="P58" s="139">
        <f t="shared" si="5"/>
        <v>0</v>
      </c>
      <c r="Q58" s="139">
        <f t="shared" si="6"/>
        <v>0</v>
      </c>
      <c r="R58" s="139">
        <f t="shared" si="8"/>
        <v>0</v>
      </c>
      <c r="S58" s="138">
        <f t="shared" si="9"/>
      </c>
      <c r="T58" s="140">
        <f t="shared" si="10"/>
      </c>
      <c r="U58" s="141">
        <f>IF($T58="","",IF(C58="","",VLOOKUP(T58,'月額表'!$B$6:$F$52,2)))</f>
      </c>
      <c r="V58" s="142">
        <f>IF($T58="","",IF(F58="","",VLOOKUP($T58,'月額表'!$B$6:$F$52,3)))</f>
      </c>
      <c r="W58" s="141">
        <f>IF($T58="","",IF(C58="","",VLOOKUP(T58,'月額表'!$B$6:$F$52,4)))</f>
      </c>
      <c r="X58" s="142">
        <f>IF($T58="","",IF(F58="","",VLOOKUP($T58,'月額表'!$B$6:$F$52,5)))</f>
      </c>
      <c r="Y58" s="141">
        <f t="shared" si="11"/>
      </c>
      <c r="Z58" s="142">
        <f>IF($Y58="","",VLOOKUP($Y58,'月額表'!$C$6:$F$52,2))</f>
      </c>
      <c r="AA58" s="143">
        <f t="shared" si="7"/>
      </c>
      <c r="AB58" s="144">
        <f t="shared" si="12"/>
      </c>
      <c r="AC58" s="22"/>
    </row>
    <row r="59" spans="2:29" ht="12">
      <c r="B59" s="145"/>
      <c r="C59" s="136"/>
      <c r="D59" s="137"/>
      <c r="E59" s="137"/>
      <c r="F59" s="138"/>
      <c r="G59" s="139"/>
      <c r="H59" s="140"/>
      <c r="I59" s="139"/>
      <c r="J59" s="140"/>
      <c r="K59" s="139"/>
      <c r="L59" s="140">
        <f t="shared" si="1"/>
        <v>0</v>
      </c>
      <c r="M59" s="140">
        <f t="shared" si="2"/>
        <v>0</v>
      </c>
      <c r="N59" s="140">
        <f t="shared" si="3"/>
        <v>0</v>
      </c>
      <c r="O59" s="139">
        <f t="shared" si="4"/>
        <v>0</v>
      </c>
      <c r="P59" s="139">
        <f t="shared" si="5"/>
        <v>0</v>
      </c>
      <c r="Q59" s="139">
        <f t="shared" si="6"/>
        <v>0</v>
      </c>
      <c r="R59" s="139">
        <f t="shared" si="8"/>
        <v>0</v>
      </c>
      <c r="S59" s="138">
        <f t="shared" si="9"/>
      </c>
      <c r="T59" s="140">
        <f t="shared" si="10"/>
      </c>
      <c r="U59" s="141">
        <f>IF($T59="","",IF(C59="","",VLOOKUP(T59,'月額表'!$B$6:$F$52,2)))</f>
      </c>
      <c r="V59" s="142">
        <f>IF($T59="","",IF(F59="","",VLOOKUP($T59,'月額表'!$B$6:$F$52,3)))</f>
      </c>
      <c r="W59" s="141">
        <f>IF($T59="","",IF(C59="","",VLOOKUP(T59,'月額表'!$B$6:$F$52,4)))</f>
      </c>
      <c r="X59" s="142">
        <f>IF($T59="","",IF(F59="","",VLOOKUP($T59,'月額表'!$B$6:$F$52,5)))</f>
      </c>
      <c r="Y59" s="141">
        <f t="shared" si="11"/>
      </c>
      <c r="Z59" s="142">
        <f>IF($Y59="","",VLOOKUP($Y59,'月額表'!$C$6:$F$52,2))</f>
      </c>
      <c r="AA59" s="143">
        <f t="shared" si="7"/>
      </c>
      <c r="AB59" s="144">
        <f t="shared" si="12"/>
      </c>
      <c r="AC59" s="22"/>
    </row>
    <row r="60" spans="2:29" ht="12">
      <c r="B60" s="145"/>
      <c r="C60" s="136"/>
      <c r="D60" s="137"/>
      <c r="E60" s="137"/>
      <c r="F60" s="138"/>
      <c r="G60" s="139"/>
      <c r="H60" s="140"/>
      <c r="I60" s="139"/>
      <c r="J60" s="140"/>
      <c r="K60" s="139"/>
      <c r="L60" s="140">
        <f t="shared" si="1"/>
        <v>0</v>
      </c>
      <c r="M60" s="140">
        <f t="shared" si="2"/>
        <v>0</v>
      </c>
      <c r="N60" s="140">
        <f t="shared" si="3"/>
        <v>0</v>
      </c>
      <c r="O60" s="139">
        <f t="shared" si="4"/>
        <v>0</v>
      </c>
      <c r="P60" s="139">
        <f t="shared" si="5"/>
        <v>0</v>
      </c>
      <c r="Q60" s="139">
        <f t="shared" si="6"/>
        <v>0</v>
      </c>
      <c r="R60" s="139">
        <f t="shared" si="8"/>
        <v>0</v>
      </c>
      <c r="S60" s="138">
        <f t="shared" si="9"/>
      </c>
      <c r="T60" s="140">
        <f t="shared" si="10"/>
      </c>
      <c r="U60" s="141">
        <f>IF($T60="","",IF(C60="","",VLOOKUP(T60,'月額表'!$B$6:$F$52,2)))</f>
      </c>
      <c r="V60" s="142">
        <f>IF($T60="","",IF(F60="","",VLOOKUP($T60,'月額表'!$B$6:$F$52,3)))</f>
      </c>
      <c r="W60" s="141">
        <f>IF($T60="","",IF(C60="","",VLOOKUP(T60,'月額表'!$B$6:$F$52,4)))</f>
      </c>
      <c r="X60" s="142">
        <f>IF($T60="","",IF(F60="","",VLOOKUP($T60,'月額表'!$B$6:$F$52,5)))</f>
      </c>
      <c r="Y60" s="141">
        <f t="shared" si="11"/>
      </c>
      <c r="Z60" s="142">
        <f>IF($Y60="","",VLOOKUP($Y60,'月額表'!$C$6:$F$52,2))</f>
      </c>
      <c r="AA60" s="143">
        <f t="shared" si="7"/>
      </c>
      <c r="AB60" s="144">
        <f t="shared" si="12"/>
      </c>
      <c r="AC60" s="22"/>
    </row>
    <row r="61" spans="2:29" ht="12">
      <c r="B61" s="145"/>
      <c r="C61" s="136"/>
      <c r="D61" s="137"/>
      <c r="E61" s="137"/>
      <c r="F61" s="138"/>
      <c r="G61" s="139"/>
      <c r="H61" s="140"/>
      <c r="I61" s="139"/>
      <c r="J61" s="140"/>
      <c r="K61" s="139"/>
      <c r="L61" s="140">
        <f t="shared" si="1"/>
        <v>0</v>
      </c>
      <c r="M61" s="140">
        <f t="shared" si="2"/>
        <v>0</v>
      </c>
      <c r="N61" s="140">
        <f t="shared" si="3"/>
        <v>0</v>
      </c>
      <c r="O61" s="139">
        <f t="shared" si="4"/>
        <v>0</v>
      </c>
      <c r="P61" s="139">
        <f t="shared" si="5"/>
        <v>0</v>
      </c>
      <c r="Q61" s="139">
        <f t="shared" si="6"/>
        <v>0</v>
      </c>
      <c r="R61" s="139">
        <f t="shared" si="8"/>
        <v>0</v>
      </c>
      <c r="S61" s="138">
        <f t="shared" si="9"/>
      </c>
      <c r="T61" s="140">
        <f t="shared" si="10"/>
      </c>
      <c r="U61" s="141">
        <f>IF($T61="","",IF(C61="","",VLOOKUP(T61,'月額表'!$B$6:$F$52,2)))</f>
      </c>
      <c r="V61" s="142">
        <f>IF($T61="","",IF(F61="","",VLOOKUP($T61,'月額表'!$B$6:$F$52,3)))</f>
      </c>
      <c r="W61" s="141">
        <f>IF($T61="","",IF(C61="","",VLOOKUP(T61,'月額表'!$B$6:$F$52,4)))</f>
      </c>
      <c r="X61" s="142">
        <f>IF($T61="","",IF(F61="","",VLOOKUP($T61,'月額表'!$B$6:$F$52,5)))</f>
      </c>
      <c r="Y61" s="141">
        <f t="shared" si="11"/>
      </c>
      <c r="Z61" s="142">
        <f>IF($Y61="","",VLOOKUP($Y61,'月額表'!$C$6:$F$52,2))</f>
      </c>
      <c r="AA61" s="143">
        <f t="shared" si="7"/>
      </c>
      <c r="AB61" s="144">
        <f t="shared" si="12"/>
      </c>
      <c r="AC61" s="22"/>
    </row>
    <row r="62" spans="2:29" ht="12">
      <c r="B62" s="145"/>
      <c r="C62" s="136"/>
      <c r="D62" s="137"/>
      <c r="E62" s="137"/>
      <c r="F62" s="138"/>
      <c r="G62" s="139"/>
      <c r="H62" s="140"/>
      <c r="I62" s="139"/>
      <c r="J62" s="140"/>
      <c r="K62" s="139"/>
      <c r="L62" s="140">
        <f t="shared" si="1"/>
        <v>0</v>
      </c>
      <c r="M62" s="140">
        <f t="shared" si="2"/>
        <v>0</v>
      </c>
      <c r="N62" s="140">
        <f t="shared" si="3"/>
        <v>0</v>
      </c>
      <c r="O62" s="139">
        <f t="shared" si="4"/>
        <v>0</v>
      </c>
      <c r="P62" s="139">
        <f t="shared" si="5"/>
        <v>0</v>
      </c>
      <c r="Q62" s="139">
        <f t="shared" si="6"/>
        <v>0</v>
      </c>
      <c r="R62" s="139">
        <f t="shared" si="8"/>
        <v>0</v>
      </c>
      <c r="S62" s="138">
        <f t="shared" si="9"/>
      </c>
      <c r="T62" s="140">
        <f t="shared" si="10"/>
      </c>
      <c r="U62" s="141">
        <f>IF($T62="","",IF(C62="","",VLOOKUP(T62,'月額表'!$B$6:$F$52,2)))</f>
      </c>
      <c r="V62" s="142">
        <f>IF($T62="","",IF(F62="","",VLOOKUP($T62,'月額表'!$B$6:$F$52,3)))</f>
      </c>
      <c r="W62" s="141">
        <f>IF($T62="","",IF(C62="","",VLOOKUP(T62,'月額表'!$B$6:$F$52,4)))</f>
      </c>
      <c r="X62" s="142">
        <f>IF($T62="","",IF(F62="","",VLOOKUP($T62,'月額表'!$B$6:$F$52,5)))</f>
      </c>
      <c r="Y62" s="141">
        <f t="shared" si="11"/>
      </c>
      <c r="Z62" s="142">
        <f>IF($Y62="","",VLOOKUP($Y62,'月額表'!$C$6:$F$52,2))</f>
      </c>
      <c r="AA62" s="143">
        <f t="shared" si="7"/>
      </c>
      <c r="AB62" s="144">
        <f t="shared" si="12"/>
      </c>
      <c r="AC62" s="22"/>
    </row>
    <row r="63" spans="2:29" ht="12">
      <c r="B63" s="145"/>
      <c r="C63" s="136"/>
      <c r="D63" s="137"/>
      <c r="E63" s="137"/>
      <c r="F63" s="138"/>
      <c r="G63" s="139"/>
      <c r="H63" s="140"/>
      <c r="I63" s="139"/>
      <c r="J63" s="140"/>
      <c r="K63" s="139"/>
      <c r="L63" s="140">
        <f t="shared" si="1"/>
        <v>0</v>
      </c>
      <c r="M63" s="140">
        <f t="shared" si="2"/>
        <v>0</v>
      </c>
      <c r="N63" s="140">
        <f t="shared" si="3"/>
        <v>0</v>
      </c>
      <c r="O63" s="139">
        <f t="shared" si="4"/>
        <v>0</v>
      </c>
      <c r="P63" s="139">
        <f t="shared" si="5"/>
        <v>0</v>
      </c>
      <c r="Q63" s="139">
        <f t="shared" si="6"/>
        <v>0</v>
      </c>
      <c r="R63" s="139">
        <f t="shared" si="8"/>
        <v>0</v>
      </c>
      <c r="S63" s="138">
        <f t="shared" si="9"/>
      </c>
      <c r="T63" s="140">
        <f t="shared" si="10"/>
      </c>
      <c r="U63" s="141">
        <f>IF($T63="","",IF(C63="","",VLOOKUP(T63,'月額表'!$B$6:$F$52,2)))</f>
      </c>
      <c r="V63" s="142">
        <f>IF($T63="","",IF(F63="","",VLOOKUP($T63,'月額表'!$B$6:$F$52,3)))</f>
      </c>
      <c r="W63" s="141">
        <f>IF($T63="","",IF(C63="","",VLOOKUP(T63,'月額表'!$B$6:$F$52,4)))</f>
      </c>
      <c r="X63" s="142">
        <f>IF($T63="","",IF(F63="","",VLOOKUP($T63,'月額表'!$B$6:$F$52,5)))</f>
      </c>
      <c r="Y63" s="141">
        <f t="shared" si="11"/>
      </c>
      <c r="Z63" s="142">
        <f>IF($Y63="","",VLOOKUP($Y63,'月額表'!$C$6:$F$52,2))</f>
      </c>
      <c r="AA63" s="143">
        <f t="shared" si="7"/>
      </c>
      <c r="AB63" s="144">
        <f t="shared" si="12"/>
      </c>
      <c r="AC63" s="22"/>
    </row>
    <row r="64" spans="2:29" ht="12">
      <c r="B64" s="145"/>
      <c r="C64" s="136"/>
      <c r="D64" s="137"/>
      <c r="E64" s="137"/>
      <c r="F64" s="138"/>
      <c r="G64" s="139"/>
      <c r="H64" s="140"/>
      <c r="I64" s="139"/>
      <c r="J64" s="140"/>
      <c r="K64" s="139"/>
      <c r="L64" s="140">
        <f t="shared" si="1"/>
        <v>0</v>
      </c>
      <c r="M64" s="140">
        <f t="shared" si="2"/>
        <v>0</v>
      </c>
      <c r="N64" s="140">
        <f t="shared" si="3"/>
        <v>0</v>
      </c>
      <c r="O64" s="139">
        <f t="shared" si="4"/>
        <v>0</v>
      </c>
      <c r="P64" s="139">
        <f t="shared" si="5"/>
        <v>0</v>
      </c>
      <c r="Q64" s="139">
        <f t="shared" si="6"/>
        <v>0</v>
      </c>
      <c r="R64" s="139">
        <f t="shared" si="8"/>
        <v>0</v>
      </c>
      <c r="S64" s="138">
        <f t="shared" si="9"/>
      </c>
      <c r="T64" s="140">
        <f t="shared" si="10"/>
      </c>
      <c r="U64" s="141">
        <f>IF($T64="","",IF(C64="","",VLOOKUP(T64,'月額表'!$B$6:$F$52,2)))</f>
      </c>
      <c r="V64" s="142">
        <f>IF($T64="","",IF(F64="","",VLOOKUP($T64,'月額表'!$B$6:$F$52,3)))</f>
      </c>
      <c r="W64" s="141">
        <f>IF($T64="","",IF(C64="","",VLOOKUP(T64,'月額表'!$B$6:$F$52,4)))</f>
      </c>
      <c r="X64" s="142">
        <f>IF($T64="","",IF(F64="","",VLOOKUP($T64,'月額表'!$B$6:$F$52,5)))</f>
      </c>
      <c r="Y64" s="141">
        <f t="shared" si="11"/>
      </c>
      <c r="Z64" s="142">
        <f>IF($Y64="","",VLOOKUP($Y64,'月額表'!$C$6:$F$52,2))</f>
      </c>
      <c r="AA64" s="143">
        <f t="shared" si="7"/>
      </c>
      <c r="AB64" s="144">
        <f t="shared" si="12"/>
      </c>
      <c r="AC64" s="22"/>
    </row>
    <row r="65" spans="2:29" ht="12">
      <c r="B65" s="145"/>
      <c r="C65" s="136"/>
      <c r="D65" s="137"/>
      <c r="E65" s="137"/>
      <c r="F65" s="138"/>
      <c r="G65" s="139"/>
      <c r="H65" s="140"/>
      <c r="I65" s="139"/>
      <c r="J65" s="140"/>
      <c r="K65" s="139"/>
      <c r="L65" s="140">
        <f t="shared" si="1"/>
        <v>0</v>
      </c>
      <c r="M65" s="140">
        <f t="shared" si="2"/>
        <v>0</v>
      </c>
      <c r="N65" s="140">
        <f t="shared" si="3"/>
        <v>0</v>
      </c>
      <c r="O65" s="139">
        <f t="shared" si="4"/>
        <v>0</v>
      </c>
      <c r="P65" s="139">
        <f t="shared" si="5"/>
        <v>0</v>
      </c>
      <c r="Q65" s="139">
        <f t="shared" si="6"/>
        <v>0</v>
      </c>
      <c r="R65" s="139">
        <f t="shared" si="8"/>
        <v>0</v>
      </c>
      <c r="S65" s="138">
        <f t="shared" si="9"/>
      </c>
      <c r="T65" s="140">
        <f t="shared" si="10"/>
      </c>
      <c r="U65" s="141">
        <f>IF($T65="","",IF(C65="","",VLOOKUP(T65,'月額表'!$B$6:$F$52,2)))</f>
      </c>
      <c r="V65" s="142">
        <f>IF($T65="","",IF(F65="","",VLOOKUP($T65,'月額表'!$B$6:$F$52,3)))</f>
      </c>
      <c r="W65" s="141">
        <f>IF($T65="","",IF(C65="","",VLOOKUP(T65,'月額表'!$B$6:$F$52,4)))</f>
      </c>
      <c r="X65" s="142">
        <f>IF($T65="","",IF(F65="","",VLOOKUP($T65,'月額表'!$B$6:$F$52,5)))</f>
      </c>
      <c r="Y65" s="141">
        <f t="shared" si="11"/>
      </c>
      <c r="Z65" s="142">
        <f>IF($Y65="","",VLOOKUP($Y65,'月額表'!$C$6:$F$52,2))</f>
      </c>
      <c r="AA65" s="143">
        <f t="shared" si="7"/>
      </c>
      <c r="AB65" s="144">
        <f t="shared" si="12"/>
      </c>
      <c r="AC65" s="22"/>
    </row>
    <row r="66" spans="2:29" ht="12">
      <c r="B66" s="145"/>
      <c r="C66" s="136"/>
      <c r="D66" s="137"/>
      <c r="E66" s="137"/>
      <c r="F66" s="138"/>
      <c r="G66" s="139"/>
      <c r="H66" s="140"/>
      <c r="I66" s="139"/>
      <c r="J66" s="140"/>
      <c r="K66" s="139"/>
      <c r="L66" s="140">
        <f t="shared" si="1"/>
        <v>0</v>
      </c>
      <c r="M66" s="140">
        <f t="shared" si="2"/>
        <v>0</v>
      </c>
      <c r="N66" s="140">
        <f t="shared" si="3"/>
        <v>0</v>
      </c>
      <c r="O66" s="139">
        <f t="shared" si="4"/>
        <v>0</v>
      </c>
      <c r="P66" s="139">
        <f t="shared" si="5"/>
        <v>0</v>
      </c>
      <c r="Q66" s="139">
        <f t="shared" si="6"/>
        <v>0</v>
      </c>
      <c r="R66" s="139">
        <f t="shared" si="8"/>
        <v>0</v>
      </c>
      <c r="S66" s="138">
        <f t="shared" si="9"/>
      </c>
      <c r="T66" s="140">
        <f t="shared" si="10"/>
      </c>
      <c r="U66" s="141">
        <f>IF($T66="","",IF(C66="","",VLOOKUP(T66,'月額表'!$B$6:$F$52,2)))</f>
      </c>
      <c r="V66" s="142">
        <f>IF($T66="","",IF(F66="","",VLOOKUP($T66,'月額表'!$B$6:$F$52,3)))</f>
      </c>
      <c r="W66" s="141">
        <f>IF($T66="","",IF(C66="","",VLOOKUP(T66,'月額表'!$B$6:$F$52,4)))</f>
      </c>
      <c r="X66" s="142">
        <f>IF($T66="","",IF(F66="","",VLOOKUP($T66,'月額表'!$B$6:$F$52,5)))</f>
      </c>
      <c r="Y66" s="141">
        <f t="shared" si="11"/>
      </c>
      <c r="Z66" s="142">
        <f>IF($Y66="","",VLOOKUP($Y66,'月額表'!$C$6:$F$52,2))</f>
      </c>
      <c r="AA66" s="143">
        <f t="shared" si="7"/>
      </c>
      <c r="AB66" s="144">
        <f t="shared" si="12"/>
      </c>
      <c r="AC66" s="22"/>
    </row>
    <row r="67" spans="2:29" ht="12">
      <c r="B67" s="145"/>
      <c r="C67" s="136"/>
      <c r="D67" s="137"/>
      <c r="E67" s="137"/>
      <c r="F67" s="138"/>
      <c r="G67" s="139"/>
      <c r="H67" s="140"/>
      <c r="I67" s="139"/>
      <c r="J67" s="140"/>
      <c r="K67" s="139"/>
      <c r="L67" s="140">
        <f t="shared" si="1"/>
        <v>0</v>
      </c>
      <c r="M67" s="140">
        <f t="shared" si="2"/>
        <v>0</v>
      </c>
      <c r="N67" s="140">
        <f t="shared" si="3"/>
        <v>0</v>
      </c>
      <c r="O67" s="139">
        <f t="shared" si="4"/>
        <v>0</v>
      </c>
      <c r="P67" s="139">
        <f t="shared" si="5"/>
        <v>0</v>
      </c>
      <c r="Q67" s="139">
        <f t="shared" si="6"/>
        <v>0</v>
      </c>
      <c r="R67" s="139">
        <f t="shared" si="8"/>
        <v>0</v>
      </c>
      <c r="S67" s="138">
        <f t="shared" si="9"/>
      </c>
      <c r="T67" s="140">
        <f t="shared" si="10"/>
      </c>
      <c r="U67" s="141">
        <f>IF($T67="","",IF(C67="","",VLOOKUP(T67,'月額表'!$B$6:$F$52,2)))</f>
      </c>
      <c r="V67" s="142">
        <f>IF($T67="","",IF(F67="","",VLOOKUP($T67,'月額表'!$B$6:$F$52,3)))</f>
      </c>
      <c r="W67" s="141">
        <f>IF($T67="","",IF(C67="","",VLOOKUP(T67,'月額表'!$B$6:$F$52,4)))</f>
      </c>
      <c r="X67" s="142">
        <f>IF($T67="","",IF(F67="","",VLOOKUP($T67,'月額表'!$B$6:$F$52,5)))</f>
      </c>
      <c r="Y67" s="141">
        <f t="shared" si="11"/>
      </c>
      <c r="Z67" s="142">
        <f>IF($Y67="","",VLOOKUP($Y67,'月額表'!$C$6:$F$52,2))</f>
      </c>
      <c r="AA67" s="143">
        <f t="shared" si="7"/>
      </c>
      <c r="AB67" s="144">
        <f t="shared" si="12"/>
      </c>
      <c r="AC67" s="22"/>
    </row>
    <row r="68" spans="2:29" ht="12">
      <c r="B68" s="145"/>
      <c r="C68" s="136"/>
      <c r="D68" s="137"/>
      <c r="E68" s="137"/>
      <c r="F68" s="138"/>
      <c r="G68" s="139"/>
      <c r="H68" s="140"/>
      <c r="I68" s="139"/>
      <c r="J68" s="140"/>
      <c r="K68" s="139"/>
      <c r="L68" s="140">
        <f t="shared" si="1"/>
        <v>0</v>
      </c>
      <c r="M68" s="140">
        <f t="shared" si="2"/>
        <v>0</v>
      </c>
      <c r="N68" s="140">
        <f t="shared" si="3"/>
        <v>0</v>
      </c>
      <c r="O68" s="139">
        <f t="shared" si="4"/>
        <v>0</v>
      </c>
      <c r="P68" s="139">
        <f t="shared" si="5"/>
        <v>0</v>
      </c>
      <c r="Q68" s="139">
        <f t="shared" si="6"/>
        <v>0</v>
      </c>
      <c r="R68" s="139">
        <f>SUM(O68:Q68)</f>
        <v>0</v>
      </c>
      <c r="S68" s="138">
        <f>IF(C68="","",IF(R68&lt;3,"月変流れ",SUM(L68:N68)))</f>
      </c>
      <c r="T68" s="140">
        <f>IF(C68="","",IF(R68&lt;3,"",ROUNDDOWN((S68/3),0)))</f>
      </c>
      <c r="U68" s="141">
        <f>IF($T68="","",IF(C68="","",VLOOKUP(T68,'月額表'!$B$6:$F$52,2)))</f>
      </c>
      <c r="V68" s="142">
        <f>IF($T68="","",IF(F68="","",VLOOKUP($T68,'月額表'!$B$6:$F$52,3)))</f>
      </c>
      <c r="W68" s="141">
        <f>IF($T68="","",IF(C68="","",VLOOKUP(T68,'月額表'!$B$6:$F$52,4)))</f>
      </c>
      <c r="X68" s="142">
        <f>IF($T68="","",IF(F68="","",VLOOKUP($T68,'月額表'!$B$6:$F$52,5)))</f>
      </c>
      <c r="Y68" s="141">
        <f>IF(C68="","",+E68)</f>
      </c>
      <c r="Z68" s="142">
        <f>IF($Y68="","",VLOOKUP($Y68,'月額表'!$C$6:$F$52,2))</f>
      </c>
      <c r="AA68" s="143">
        <f t="shared" si="7"/>
      </c>
      <c r="AB68" s="144">
        <f t="shared" si="12"/>
      </c>
      <c r="AC68" s="22"/>
    </row>
    <row r="69" spans="2:29" ht="12">
      <c r="B69" s="145"/>
      <c r="C69" s="136"/>
      <c r="D69" s="137"/>
      <c r="E69" s="137"/>
      <c r="F69" s="138"/>
      <c r="G69" s="139"/>
      <c r="H69" s="140"/>
      <c r="I69" s="139"/>
      <c r="J69" s="140"/>
      <c r="K69" s="139"/>
      <c r="L69" s="140">
        <f t="shared" si="1"/>
        <v>0</v>
      </c>
      <c r="M69" s="140">
        <f t="shared" si="2"/>
        <v>0</v>
      </c>
      <c r="N69" s="140">
        <f t="shared" si="3"/>
        <v>0</v>
      </c>
      <c r="O69" s="139">
        <f t="shared" si="4"/>
        <v>0</v>
      </c>
      <c r="P69" s="139">
        <f t="shared" si="5"/>
        <v>0</v>
      </c>
      <c r="Q69" s="139">
        <f t="shared" si="6"/>
        <v>0</v>
      </c>
      <c r="R69" s="139">
        <f t="shared" si="8"/>
        <v>0</v>
      </c>
      <c r="S69" s="138">
        <f t="shared" si="9"/>
      </c>
      <c r="T69" s="140">
        <f t="shared" si="10"/>
      </c>
      <c r="U69" s="141">
        <f>IF($T69="","",IF(C69="","",VLOOKUP(T69,'月額表'!$B$6:$F$52,2)))</f>
      </c>
      <c r="V69" s="142">
        <f>IF($T69="","",IF(F69="","",VLOOKUP($T69,'月額表'!$B$6:$F$52,3)))</f>
      </c>
      <c r="W69" s="141">
        <f>IF($T69="","",IF(C69="","",VLOOKUP(T69,'月額表'!$B$6:$F$52,4)))</f>
      </c>
      <c r="X69" s="142">
        <f>IF($T69="","",IF(F69="","",VLOOKUP($T69,'月額表'!$B$6:$F$52,5)))</f>
      </c>
      <c r="Y69" s="141">
        <f t="shared" si="11"/>
      </c>
      <c r="Z69" s="142">
        <f>IF($Y69="","",VLOOKUP($Y69,'月額表'!$C$6:$F$52,2))</f>
      </c>
      <c r="AA69" s="143">
        <f t="shared" si="7"/>
      </c>
      <c r="AB69" s="144">
        <f t="shared" si="12"/>
      </c>
      <c r="AC69" s="22"/>
    </row>
    <row r="70" spans="2:29" ht="12">
      <c r="B70" s="145"/>
      <c r="C70" s="136"/>
      <c r="D70" s="137"/>
      <c r="E70" s="137"/>
      <c r="F70" s="138"/>
      <c r="G70" s="139"/>
      <c r="H70" s="140"/>
      <c r="I70" s="139"/>
      <c r="J70" s="140"/>
      <c r="K70" s="139"/>
      <c r="L70" s="140">
        <f t="shared" si="1"/>
        <v>0</v>
      </c>
      <c r="M70" s="140">
        <f t="shared" si="2"/>
        <v>0</v>
      </c>
      <c r="N70" s="140">
        <f t="shared" si="3"/>
        <v>0</v>
      </c>
      <c r="O70" s="139">
        <f t="shared" si="4"/>
        <v>0</v>
      </c>
      <c r="P70" s="139">
        <f t="shared" si="5"/>
        <v>0</v>
      </c>
      <c r="Q70" s="139">
        <f t="shared" si="6"/>
        <v>0</v>
      </c>
      <c r="R70" s="139">
        <f t="shared" si="8"/>
        <v>0</v>
      </c>
      <c r="S70" s="138">
        <f t="shared" si="9"/>
      </c>
      <c r="T70" s="140">
        <f t="shared" si="10"/>
      </c>
      <c r="U70" s="141">
        <f>IF($T70="","",IF(C70="","",VLOOKUP(T70,'月額表'!$B$6:$F$52,2)))</f>
      </c>
      <c r="V70" s="142">
        <f>IF($T70="","",IF(F70="","",VLOOKUP($T70,'月額表'!$B$6:$F$52,3)))</f>
      </c>
      <c r="W70" s="141">
        <f>IF($T70="","",IF(C70="","",VLOOKUP(T70,'月額表'!$B$6:$F$52,4)))</f>
      </c>
      <c r="X70" s="142">
        <f>IF($T70="","",IF(F70="","",VLOOKUP($T70,'月額表'!$B$6:$F$52,5)))</f>
      </c>
      <c r="Y70" s="141">
        <f t="shared" si="11"/>
      </c>
      <c r="Z70" s="142">
        <f>IF($Y70="","",VLOOKUP($Y70,'月額表'!$C$6:$F$52,2))</f>
      </c>
      <c r="AA70" s="143">
        <f t="shared" si="7"/>
      </c>
      <c r="AB70" s="144">
        <f t="shared" si="12"/>
      </c>
      <c r="AC70" s="22"/>
    </row>
    <row r="71" spans="2:29" ht="12">
      <c r="B71" s="145"/>
      <c r="C71" s="136"/>
      <c r="D71" s="137"/>
      <c r="E71" s="137"/>
      <c r="F71" s="138"/>
      <c r="G71" s="139"/>
      <c r="H71" s="140"/>
      <c r="I71" s="139"/>
      <c r="J71" s="140"/>
      <c r="K71" s="139"/>
      <c r="L71" s="140">
        <f t="shared" si="1"/>
        <v>0</v>
      </c>
      <c r="M71" s="140">
        <f t="shared" si="2"/>
        <v>0</v>
      </c>
      <c r="N71" s="140">
        <f t="shared" si="3"/>
        <v>0</v>
      </c>
      <c r="O71" s="139">
        <f t="shared" si="4"/>
        <v>0</v>
      </c>
      <c r="P71" s="139">
        <f t="shared" si="5"/>
        <v>0</v>
      </c>
      <c r="Q71" s="139">
        <f t="shared" si="6"/>
        <v>0</v>
      </c>
      <c r="R71" s="139">
        <f t="shared" si="8"/>
        <v>0</v>
      </c>
      <c r="S71" s="138">
        <f t="shared" si="9"/>
      </c>
      <c r="T71" s="140">
        <f t="shared" si="10"/>
      </c>
      <c r="U71" s="141">
        <f>IF($T71="","",IF(C71="","",VLOOKUP(T71,'月額表'!$B$6:$F$52,2)))</f>
      </c>
      <c r="V71" s="142">
        <f>IF($T71="","",IF(F71="","",VLOOKUP($T71,'月額表'!$B$6:$F$52,3)))</f>
      </c>
      <c r="W71" s="141">
        <f>IF($T71="","",IF(C71="","",VLOOKUP(T71,'月額表'!$B$6:$F$52,4)))</f>
      </c>
      <c r="X71" s="142">
        <f>IF($T71="","",IF(F71="","",VLOOKUP($T71,'月額表'!$B$6:$F$52,5)))</f>
      </c>
      <c r="Y71" s="141">
        <f t="shared" si="11"/>
      </c>
      <c r="Z71" s="142">
        <f>IF($Y71="","",VLOOKUP($Y71,'月額表'!$C$6:$F$52,2))</f>
      </c>
      <c r="AA71" s="143">
        <f t="shared" si="7"/>
      </c>
      <c r="AB71" s="144">
        <f t="shared" si="12"/>
      </c>
      <c r="AC71" s="22"/>
    </row>
    <row r="72" spans="2:29" ht="12">
      <c r="B72" s="145"/>
      <c r="C72" s="136"/>
      <c r="D72" s="137"/>
      <c r="E72" s="137"/>
      <c r="F72" s="138"/>
      <c r="G72" s="139"/>
      <c r="H72" s="140"/>
      <c r="I72" s="139"/>
      <c r="J72" s="140"/>
      <c r="K72" s="139"/>
      <c r="L72" s="140">
        <f t="shared" si="1"/>
        <v>0</v>
      </c>
      <c r="M72" s="140">
        <f t="shared" si="2"/>
        <v>0</v>
      </c>
      <c r="N72" s="140">
        <f t="shared" si="3"/>
        <v>0</v>
      </c>
      <c r="O72" s="139">
        <f t="shared" si="4"/>
        <v>0</v>
      </c>
      <c r="P72" s="139">
        <f t="shared" si="5"/>
        <v>0</v>
      </c>
      <c r="Q72" s="139">
        <f t="shared" si="6"/>
        <v>0</v>
      </c>
      <c r="R72" s="139">
        <f t="shared" si="8"/>
        <v>0</v>
      </c>
      <c r="S72" s="138">
        <f t="shared" si="9"/>
      </c>
      <c r="T72" s="140">
        <f t="shared" si="10"/>
      </c>
      <c r="U72" s="141">
        <f>IF($T72="","",IF(C72="","",VLOOKUP(T72,'月額表'!$B$6:$F$52,2)))</f>
      </c>
      <c r="V72" s="142">
        <f>IF($T72="","",IF(F72="","",VLOOKUP($T72,'月額表'!$B$6:$F$52,3)))</f>
      </c>
      <c r="W72" s="141">
        <f>IF($T72="","",IF(C72="","",VLOOKUP(T72,'月額表'!$B$6:$F$52,4)))</f>
      </c>
      <c r="X72" s="142">
        <f>IF($T72="","",IF(F72="","",VLOOKUP($T72,'月額表'!$B$6:$F$52,5)))</f>
      </c>
      <c r="Y72" s="141">
        <f t="shared" si="11"/>
      </c>
      <c r="Z72" s="142">
        <f>IF($Y72="","",VLOOKUP($Y72,'月額表'!$C$6:$F$52,2))</f>
      </c>
      <c r="AA72" s="143">
        <f t="shared" si="7"/>
      </c>
      <c r="AB72" s="144">
        <f t="shared" si="12"/>
      </c>
      <c r="AC72" s="22"/>
    </row>
    <row r="73" spans="2:29" ht="12">
      <c r="B73" s="145"/>
      <c r="C73" s="136"/>
      <c r="D73" s="137"/>
      <c r="E73" s="137"/>
      <c r="F73" s="138"/>
      <c r="G73" s="139"/>
      <c r="H73" s="140"/>
      <c r="I73" s="139"/>
      <c r="J73" s="140"/>
      <c r="K73" s="139"/>
      <c r="L73" s="140">
        <f t="shared" si="1"/>
        <v>0</v>
      </c>
      <c r="M73" s="140">
        <f t="shared" si="2"/>
        <v>0</v>
      </c>
      <c r="N73" s="140">
        <f t="shared" si="3"/>
        <v>0</v>
      </c>
      <c r="O73" s="139">
        <f t="shared" si="4"/>
        <v>0</v>
      </c>
      <c r="P73" s="139">
        <f t="shared" si="5"/>
        <v>0</v>
      </c>
      <c r="Q73" s="139">
        <f t="shared" si="6"/>
        <v>0</v>
      </c>
      <c r="R73" s="139">
        <f t="shared" si="8"/>
        <v>0</v>
      </c>
      <c r="S73" s="138">
        <f t="shared" si="9"/>
      </c>
      <c r="T73" s="140">
        <f t="shared" si="10"/>
      </c>
      <c r="U73" s="141">
        <f>IF($T73="","",IF(C73="","",VLOOKUP(T73,'月額表'!$B$6:$F$52,2)))</f>
      </c>
      <c r="V73" s="142">
        <f>IF($T73="","",IF(F73="","",VLOOKUP($T73,'月額表'!$B$6:$F$52,3)))</f>
      </c>
      <c r="W73" s="141">
        <f>IF($T73="","",IF(C73="","",VLOOKUP(T73,'月額表'!$B$6:$F$52,4)))</f>
      </c>
      <c r="X73" s="142">
        <f>IF($T73="","",IF(F73="","",VLOOKUP($T73,'月額表'!$B$6:$F$52,5)))</f>
      </c>
      <c r="Y73" s="141">
        <f t="shared" si="11"/>
      </c>
      <c r="Z73" s="142">
        <f>IF($Y73="","",VLOOKUP($Y73,'月額表'!$C$6:$F$52,2))</f>
      </c>
      <c r="AA73" s="143">
        <f t="shared" si="7"/>
      </c>
      <c r="AB73" s="144">
        <f t="shared" si="12"/>
      </c>
      <c r="AC73" s="22"/>
    </row>
    <row r="74" spans="2:29" ht="12">
      <c r="B74" s="145"/>
      <c r="C74" s="136"/>
      <c r="D74" s="137"/>
      <c r="E74" s="137"/>
      <c r="F74" s="138"/>
      <c r="G74" s="139"/>
      <c r="H74" s="140"/>
      <c r="I74" s="139"/>
      <c r="J74" s="140"/>
      <c r="K74" s="139"/>
      <c r="L74" s="140">
        <f t="shared" si="1"/>
        <v>0</v>
      </c>
      <c r="M74" s="140">
        <f t="shared" si="2"/>
        <v>0</v>
      </c>
      <c r="N74" s="140">
        <f t="shared" si="3"/>
        <v>0</v>
      </c>
      <c r="O74" s="139">
        <f t="shared" si="4"/>
        <v>0</v>
      </c>
      <c r="P74" s="139">
        <f t="shared" si="5"/>
        <v>0</v>
      </c>
      <c r="Q74" s="139">
        <f t="shared" si="6"/>
        <v>0</v>
      </c>
      <c r="R74" s="139">
        <f t="shared" si="8"/>
        <v>0</v>
      </c>
      <c r="S74" s="138">
        <f t="shared" si="9"/>
      </c>
      <c r="T74" s="140">
        <f t="shared" si="10"/>
      </c>
      <c r="U74" s="141">
        <f>IF($T74="","",IF(C74="","",VLOOKUP(T74,'月額表'!$B$6:$F$52,2)))</f>
      </c>
      <c r="V74" s="142">
        <f>IF($T74="","",IF(F74="","",VLOOKUP($T74,'月額表'!$B$6:$F$52,3)))</f>
      </c>
      <c r="W74" s="141">
        <f>IF($T74="","",IF(C74="","",VLOOKUP(T74,'月額表'!$B$6:$F$52,4)))</f>
      </c>
      <c r="X74" s="142">
        <f>IF($T74="","",IF(F74="","",VLOOKUP($T74,'月額表'!$B$6:$F$52,5)))</f>
      </c>
      <c r="Y74" s="141">
        <f t="shared" si="11"/>
      </c>
      <c r="Z74" s="142">
        <f>IF($Y74="","",VLOOKUP($Y74,'月額表'!$C$6:$F$52,2))</f>
      </c>
      <c r="AA74" s="143">
        <f t="shared" si="7"/>
      </c>
      <c r="AB74" s="144">
        <f t="shared" si="12"/>
      </c>
      <c r="AC74" s="22"/>
    </row>
    <row r="75" spans="2:29" ht="12">
      <c r="B75" s="145"/>
      <c r="C75" s="136"/>
      <c r="D75" s="137"/>
      <c r="E75" s="137"/>
      <c r="F75" s="138"/>
      <c r="G75" s="139"/>
      <c r="H75" s="140"/>
      <c r="I75" s="139"/>
      <c r="J75" s="140"/>
      <c r="K75" s="139"/>
      <c r="L75" s="140">
        <f t="shared" si="1"/>
        <v>0</v>
      </c>
      <c r="M75" s="140">
        <f t="shared" si="2"/>
        <v>0</v>
      </c>
      <c r="N75" s="140">
        <f t="shared" si="3"/>
        <v>0</v>
      </c>
      <c r="O75" s="139">
        <f t="shared" si="4"/>
        <v>0</v>
      </c>
      <c r="P75" s="139">
        <f t="shared" si="5"/>
        <v>0</v>
      </c>
      <c r="Q75" s="139">
        <f t="shared" si="6"/>
        <v>0</v>
      </c>
      <c r="R75" s="139">
        <f t="shared" si="8"/>
        <v>0</v>
      </c>
      <c r="S75" s="138">
        <f t="shared" si="9"/>
      </c>
      <c r="T75" s="140">
        <f t="shared" si="10"/>
      </c>
      <c r="U75" s="141">
        <f>IF($T75="","",IF(C75="","",VLOOKUP(T75,'月額表'!$B$6:$F$52,2)))</f>
      </c>
      <c r="V75" s="142">
        <f>IF($T75="","",IF(F75="","",VLOOKUP($T75,'月額表'!$B$6:$F$52,3)))</f>
      </c>
      <c r="W75" s="141">
        <f>IF($T75="","",IF(C75="","",VLOOKUP(T75,'月額表'!$B$6:$F$52,4)))</f>
      </c>
      <c r="X75" s="142">
        <f>IF($T75="","",IF(F75="","",VLOOKUP($T75,'月額表'!$B$6:$F$52,5)))</f>
      </c>
      <c r="Y75" s="141">
        <f t="shared" si="11"/>
      </c>
      <c r="Z75" s="142">
        <f>IF($Y75="","",VLOOKUP($Y75,'月額表'!$C$6:$F$52,2))</f>
      </c>
      <c r="AA75" s="143">
        <f t="shared" si="7"/>
      </c>
      <c r="AB75" s="144">
        <f t="shared" si="12"/>
      </c>
      <c r="AC75" s="22"/>
    </row>
    <row r="76" spans="2:29" ht="12">
      <c r="B76" s="145"/>
      <c r="C76" s="136"/>
      <c r="D76" s="137"/>
      <c r="E76" s="137"/>
      <c r="F76" s="138"/>
      <c r="G76" s="139"/>
      <c r="H76" s="140"/>
      <c r="I76" s="139"/>
      <c r="J76" s="140"/>
      <c r="K76" s="139"/>
      <c r="L76" s="140">
        <f aca="true" t="shared" si="13" ref="L76:L81">IF(G76&gt;=17,F76,0)</f>
        <v>0</v>
      </c>
      <c r="M76" s="140">
        <f aca="true" t="shared" si="14" ref="M76:M81">IF(I76&gt;=17,H76,0)</f>
        <v>0</v>
      </c>
      <c r="N76" s="140">
        <f aca="true" t="shared" si="15" ref="N76:N81">IF(K76&gt;=17,J76,0)</f>
        <v>0</v>
      </c>
      <c r="O76" s="139">
        <f aca="true" t="shared" si="16" ref="O76:O81">IF(G76&gt;=17,1,0)</f>
        <v>0</v>
      </c>
      <c r="P76" s="139">
        <f aca="true" t="shared" si="17" ref="P76:P81">IF(I76&gt;=17,1,0)</f>
        <v>0</v>
      </c>
      <c r="Q76" s="139">
        <f aca="true" t="shared" si="18" ref="Q76:Q81">IF(K76&gt;=17,1,0)</f>
        <v>0</v>
      </c>
      <c r="R76" s="139">
        <f t="shared" si="8"/>
        <v>0</v>
      </c>
      <c r="S76" s="138">
        <f t="shared" si="9"/>
      </c>
      <c r="T76" s="140">
        <f t="shared" si="10"/>
      </c>
      <c r="U76" s="141">
        <f>IF($T76="","",IF(C76="","",VLOOKUP(T76,'月額表'!$B$6:$F$52,2)))</f>
      </c>
      <c r="V76" s="142">
        <f>IF($T76="","",IF(F76="","",VLOOKUP($T76,'月額表'!$B$6:$F$52,3)))</f>
      </c>
      <c r="W76" s="141">
        <f>IF($T76="","",IF(C76="","",VLOOKUP(T76,'月額表'!$B$6:$F$52,4)))</f>
      </c>
      <c r="X76" s="142">
        <f>IF($T76="","",IF(F76="","",VLOOKUP($T76,'月額表'!$B$6:$F$52,5)))</f>
      </c>
      <c r="Y76" s="141">
        <f t="shared" si="11"/>
      </c>
      <c r="Z76" s="142">
        <f>IF($Y76="","",VLOOKUP($Y76,'月額表'!$C$6:$F$52,2))</f>
      </c>
      <c r="AA76" s="143">
        <f t="shared" si="7"/>
      </c>
      <c r="AB76" s="144">
        <f t="shared" si="12"/>
      </c>
      <c r="AC76" s="22"/>
    </row>
    <row r="77" spans="2:29" ht="12">
      <c r="B77" s="145"/>
      <c r="C77" s="136"/>
      <c r="D77" s="137"/>
      <c r="E77" s="137"/>
      <c r="F77" s="138"/>
      <c r="G77" s="139"/>
      <c r="H77" s="140"/>
      <c r="I77" s="139"/>
      <c r="J77" s="140"/>
      <c r="K77" s="139"/>
      <c r="L77" s="140">
        <f t="shared" si="13"/>
        <v>0</v>
      </c>
      <c r="M77" s="140">
        <f t="shared" si="14"/>
        <v>0</v>
      </c>
      <c r="N77" s="140">
        <f t="shared" si="15"/>
        <v>0</v>
      </c>
      <c r="O77" s="139">
        <f t="shared" si="16"/>
        <v>0</v>
      </c>
      <c r="P77" s="139">
        <f t="shared" si="17"/>
        <v>0</v>
      </c>
      <c r="Q77" s="139">
        <f t="shared" si="18"/>
        <v>0</v>
      </c>
      <c r="R77" s="139">
        <f t="shared" si="8"/>
        <v>0</v>
      </c>
      <c r="S77" s="138">
        <f t="shared" si="9"/>
      </c>
      <c r="T77" s="140">
        <f t="shared" si="10"/>
      </c>
      <c r="U77" s="141">
        <f>IF($T77="","",IF(C77="","",VLOOKUP(T77,'月額表'!$B$6:$F$52,2)))</f>
      </c>
      <c r="V77" s="142">
        <f>IF($T77="","",IF(F77="","",VLOOKUP($T77,'月額表'!$B$6:$F$52,3)))</f>
      </c>
      <c r="W77" s="141">
        <f>IF($T77="","",IF(C77="","",VLOOKUP(T77,'月額表'!$B$6:$F$52,4)))</f>
      </c>
      <c r="X77" s="142">
        <f>IF($T77="","",IF(F77="","",VLOOKUP($T77,'月額表'!$B$6:$F$52,5)))</f>
      </c>
      <c r="Y77" s="141">
        <f t="shared" si="11"/>
      </c>
      <c r="Z77" s="142">
        <f>IF($Y77="","",VLOOKUP($Y77,'月額表'!$C$6:$F$52,2))</f>
      </c>
      <c r="AA77" s="143">
        <f>IF(C77="","",IF(R77&lt;3,FALSE,OR(AND(D77="",Y77=58,U77=68),AND(D77="",Y77=1150,U77=1210),AND(D77=1,Y77=68,U77=58),AND(D77=1,Y77=1210,U77=1150))))</f>
      </c>
      <c r="AB77" s="144">
        <f t="shared" si="12"/>
      </c>
      <c r="AC77" s="22"/>
    </row>
    <row r="78" spans="2:29" ht="12">
      <c r="B78" s="145"/>
      <c r="C78" s="136"/>
      <c r="D78" s="137"/>
      <c r="E78" s="137"/>
      <c r="F78" s="138"/>
      <c r="G78" s="139"/>
      <c r="H78" s="140"/>
      <c r="I78" s="139"/>
      <c r="J78" s="140"/>
      <c r="K78" s="139"/>
      <c r="L78" s="140">
        <f t="shared" si="13"/>
        <v>0</v>
      </c>
      <c r="M78" s="140">
        <f t="shared" si="14"/>
        <v>0</v>
      </c>
      <c r="N78" s="140">
        <f t="shared" si="15"/>
        <v>0</v>
      </c>
      <c r="O78" s="139">
        <f t="shared" si="16"/>
        <v>0</v>
      </c>
      <c r="P78" s="139">
        <f t="shared" si="17"/>
        <v>0</v>
      </c>
      <c r="Q78" s="139">
        <f t="shared" si="18"/>
        <v>0</v>
      </c>
      <c r="R78" s="139">
        <f>SUM(O78:Q78)</f>
        <v>0</v>
      </c>
      <c r="S78" s="138">
        <f>IF(C78="","",IF(R78&lt;3,"月変流れ",SUM(L78:N78)))</f>
      </c>
      <c r="T78" s="140">
        <f>IF(C78="","",IF(R78&lt;3,"",ROUNDDOWN((S78/3),0)))</f>
      </c>
      <c r="U78" s="141">
        <f>IF($T78="","",IF(C78="","",VLOOKUP(T78,'月額表'!$B$6:$F$52,2)))</f>
      </c>
      <c r="V78" s="142">
        <f>IF($T78="","",IF(F78="","",VLOOKUP($T78,'月額表'!$B$6:$F$52,3)))</f>
      </c>
      <c r="W78" s="141">
        <f>IF($T78="","",IF(C78="","",VLOOKUP(T78,'月額表'!$B$6:$F$52,4)))</f>
      </c>
      <c r="X78" s="142">
        <f>IF($T78="","",IF(F78="","",VLOOKUP($T78,'月額表'!$B$6:$F$52,5)))</f>
      </c>
      <c r="Y78" s="141">
        <f>IF(C78="","",+E78)</f>
      </c>
      <c r="Z78" s="142">
        <f>IF($Y78="","",VLOOKUP($Y78,'月額表'!$C$6:$F$52,2))</f>
      </c>
      <c r="AA78" s="143">
        <f>IF(C78="","",IF(R78&lt;3,FALSE,OR(AND(D78="",Y78=58,U78=68),AND(D78="",Y78=1150,U78=1210),AND(D78=1,Y78=68,U78=58),AND(D78=1,Y78=1210,U78=1150))))</f>
      </c>
      <c r="AB78" s="144">
        <f t="shared" si="12"/>
      </c>
      <c r="AC78" s="22"/>
    </row>
    <row r="79" spans="2:29" ht="12">
      <c r="B79" s="145"/>
      <c r="C79" s="136"/>
      <c r="D79" s="137"/>
      <c r="E79" s="137"/>
      <c r="F79" s="138"/>
      <c r="G79" s="139"/>
      <c r="H79" s="140"/>
      <c r="I79" s="139"/>
      <c r="J79" s="140"/>
      <c r="K79" s="139"/>
      <c r="L79" s="140">
        <f t="shared" si="13"/>
        <v>0</v>
      </c>
      <c r="M79" s="140">
        <f t="shared" si="14"/>
        <v>0</v>
      </c>
      <c r="N79" s="140">
        <f t="shared" si="15"/>
        <v>0</v>
      </c>
      <c r="O79" s="139">
        <f t="shared" si="16"/>
        <v>0</v>
      </c>
      <c r="P79" s="139">
        <f t="shared" si="17"/>
        <v>0</v>
      </c>
      <c r="Q79" s="139">
        <f t="shared" si="18"/>
        <v>0</v>
      </c>
      <c r="R79" s="139">
        <f>SUM(O79:Q79)</f>
        <v>0</v>
      </c>
      <c r="S79" s="138">
        <f>IF(C79="","",IF(R79&lt;3,"月変流れ",SUM(L79:N79)))</f>
      </c>
      <c r="T79" s="140">
        <f>IF(C79="","",IF(R79&lt;3,"",ROUNDDOWN((S79/3),0)))</f>
      </c>
      <c r="U79" s="141">
        <f>IF($T79="","",IF(C79="","",VLOOKUP(T79,'月額表'!$B$6:$F$52,2)))</f>
      </c>
      <c r="V79" s="142">
        <f>IF($T79="","",IF(F79="","",VLOOKUP($T79,'月額表'!$B$6:$F$52,3)))</f>
      </c>
      <c r="W79" s="141">
        <f>IF($T79="","",IF(C79="","",VLOOKUP(T79,'月額表'!$B$6:$F$52,4)))</f>
      </c>
      <c r="X79" s="142">
        <f>IF($T79="","",IF(F79="","",VLOOKUP($T79,'月額表'!$B$6:$F$52,5)))</f>
      </c>
      <c r="Y79" s="141">
        <f>IF(C79="","",+E79)</f>
      </c>
      <c r="Z79" s="142">
        <f>IF($Y79="","",VLOOKUP($Y79,'月額表'!$C$6:$F$52,2))</f>
      </c>
      <c r="AA79" s="143">
        <f>IF(C79="","",IF(R79&lt;3,FALSE,OR(AND(D79="",Y79=58,U79=68),AND(D79="",Y79=1150,U79=1210),AND(D79=1,Y79=68,U79=58),AND(D79=1,Y79=1210,U79=1150))))</f>
      </c>
      <c r="AB79" s="144">
        <f t="shared" si="12"/>
      </c>
      <c r="AC79" s="22"/>
    </row>
    <row r="80" spans="2:29" ht="12">
      <c r="B80" s="145"/>
      <c r="C80" s="136"/>
      <c r="D80" s="137"/>
      <c r="E80" s="137"/>
      <c r="F80" s="138"/>
      <c r="G80" s="139"/>
      <c r="H80" s="140"/>
      <c r="I80" s="139"/>
      <c r="J80" s="140"/>
      <c r="K80" s="139"/>
      <c r="L80" s="140">
        <f t="shared" si="13"/>
        <v>0</v>
      </c>
      <c r="M80" s="140">
        <f t="shared" si="14"/>
        <v>0</v>
      </c>
      <c r="N80" s="140">
        <f t="shared" si="15"/>
        <v>0</v>
      </c>
      <c r="O80" s="139">
        <f t="shared" si="16"/>
        <v>0</v>
      </c>
      <c r="P80" s="139">
        <f t="shared" si="17"/>
        <v>0</v>
      </c>
      <c r="Q80" s="139">
        <f t="shared" si="18"/>
        <v>0</v>
      </c>
      <c r="R80" s="139">
        <f>SUM(O80:Q80)</f>
        <v>0</v>
      </c>
      <c r="S80" s="138">
        <f>IF(C80="","",IF(R80&lt;3,"月変流れ",SUM(L80:N80)))</f>
      </c>
      <c r="T80" s="140">
        <f>IF(C80="","",IF(R80&lt;3,"",ROUNDDOWN((S80/3),0)))</f>
      </c>
      <c r="U80" s="141">
        <f>IF($T80="","",IF(C80="","",VLOOKUP(T80,'月額表'!$B$6:$F$52,2)))</f>
      </c>
      <c r="V80" s="142">
        <f>IF($T80="","",IF(F80="","",VLOOKUP($T80,'月額表'!$B$6:$F$52,3)))</f>
      </c>
      <c r="W80" s="141">
        <f>IF($T80="","",IF(C80="","",VLOOKUP(T80,'月額表'!$B$6:$F$52,4)))</f>
      </c>
      <c r="X80" s="142">
        <f>IF($T80="","",IF(F80="","",VLOOKUP($T80,'月額表'!$B$6:$F$52,5)))</f>
      </c>
      <c r="Y80" s="141">
        <f>IF(C80="","",+E80)</f>
      </c>
      <c r="Z80" s="142">
        <f>IF($Y80="","",VLOOKUP($Y80,'月額表'!$C$6:$F$52,2))</f>
      </c>
      <c r="AA80" s="143">
        <f>IF(C80="","",IF(R80&lt;3,FALSE,OR(AND(D80="",Y80=58,U80=68),AND(D80="",Y80=1150,U80=1210),AND(D80=1,Y80=68,U80=58),AND(D80=1,Y80=1210,U80=1150))))</f>
      </c>
      <c r="AB80" s="144">
        <f>IF(C80="","",IF(AA80=TRUE,"月変要確認",IF(D80&lt;1,IF(R80&lt;3,"月変流れ",IF(V80-Z80&gt;=2,"月変対象","")),IF(Z80-V80&gt;=2,"月変対象",""))))</f>
      </c>
      <c r="AC80" s="22"/>
    </row>
    <row r="81" spans="2:29" ht="12.75" thickBot="1">
      <c r="B81" s="27"/>
      <c r="C81" s="28"/>
      <c r="D81" s="29"/>
      <c r="E81" s="29"/>
      <c r="F81" s="30"/>
      <c r="G81" s="31"/>
      <c r="H81" s="32"/>
      <c r="I81" s="31"/>
      <c r="J81" s="32"/>
      <c r="K81" s="31"/>
      <c r="L81" s="26">
        <f t="shared" si="13"/>
        <v>0</v>
      </c>
      <c r="M81" s="26">
        <f t="shared" si="14"/>
        <v>0</v>
      </c>
      <c r="N81" s="26">
        <f t="shared" si="15"/>
        <v>0</v>
      </c>
      <c r="O81" s="25">
        <f t="shared" si="16"/>
        <v>0</v>
      </c>
      <c r="P81" s="25">
        <f t="shared" si="17"/>
        <v>0</v>
      </c>
      <c r="Q81" s="25">
        <f t="shared" si="18"/>
        <v>0</v>
      </c>
      <c r="R81" s="25">
        <f>SUM(O81:Q81)</f>
        <v>0</v>
      </c>
      <c r="S81" s="30">
        <f>IF(C81="","",IF(R81&lt;3,"月変流れ",SUM(L81:N81)))</f>
      </c>
      <c r="T81" s="35">
        <f>IF(C81="","",IF(R81&lt;3,"",ROUNDDOWN((S81/3),0)))</f>
      </c>
      <c r="U81" s="36">
        <f>IF($T81="","",IF(C81="","",VLOOKUP(T81,'月額表'!$B$6:$F$52,2)))</f>
      </c>
      <c r="V81" s="37">
        <f>IF($T81="","",IF(F81="","",VLOOKUP($T81,'月額表'!$B$6:$F$52,3)))</f>
      </c>
      <c r="W81" s="36">
        <f>IF($T81="","",IF(C81="","",VLOOKUP(T81,'月額表'!$B$6:$F$52,4)))</f>
      </c>
      <c r="X81" s="123">
        <f>IF($T81="","",IF(F81="","",VLOOKUP($T81,'月額表'!$B$6:$F$52,5)))</f>
      </c>
      <c r="Y81" s="124">
        <f>IF(C81="","",+E81)</f>
      </c>
      <c r="Z81" s="33">
        <f>IF($Y81="","",VLOOKUP($Y81,'月額表'!$C$6:$F$52,2))</f>
      </c>
      <c r="AA81" s="47">
        <f>IF(C81="","",IF(R81&lt;3,FALSE,OR(AND(D81="",Y81=58,U81=68),AND(D81="",Y81=1150,U81=1210),AND(D81=1,Y81=68,U81=58),AND(D81=1,Y81=1210,U81=1150))))</f>
      </c>
      <c r="AB81" s="48">
        <f>IF(C81="","",IF(AA81=TRUE,"月変要確認",IF(D81&lt;1,IF(R81&lt;3,"月変流れ",IF(V81-Z81&gt;=2,"月変対象","")),IF(Z81-V81&gt;=2,"月変対象",""))))</f>
      </c>
      <c r="AC81" s="22"/>
    </row>
    <row r="82" spans="20:24" ht="12">
      <c r="T82" s="38"/>
      <c r="U82" s="39"/>
      <c r="V82" s="39"/>
      <c r="W82" s="39"/>
      <c r="X82" s="39"/>
    </row>
    <row r="83" spans="6:24" ht="12">
      <c r="F83" s="34"/>
      <c r="H83" s="34"/>
      <c r="J83" s="34"/>
      <c r="T83" s="40"/>
      <c r="U83" s="41"/>
      <c r="V83" s="41"/>
      <c r="W83" s="41"/>
      <c r="X83" s="41"/>
    </row>
  </sheetData>
  <autoFilter ref="B11:AB81"/>
  <printOptions/>
  <pageMargins left="0.2" right="0.2" top="0.49" bottom="0.56" header="0.28" footer="0.3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K9" sqref="K9"/>
    </sheetView>
  </sheetViews>
  <sheetFormatPr defaultColWidth="17.83203125" defaultRowHeight="0" customHeight="1" zeroHeight="1"/>
  <cols>
    <col min="1" max="1" width="3" style="77" customWidth="1"/>
    <col min="2" max="2" width="12" style="77" customWidth="1"/>
    <col min="3" max="6" width="8" style="77" customWidth="1"/>
    <col min="7" max="7" width="6.16015625" style="77" customWidth="1"/>
    <col min="8" max="16384" width="17.83203125" style="77" customWidth="1"/>
  </cols>
  <sheetData>
    <row r="1" spans="1:7" ht="11.25">
      <c r="A1" s="76"/>
      <c r="B1" s="76"/>
      <c r="C1" s="76"/>
      <c r="D1" s="76"/>
      <c r="E1" s="76"/>
      <c r="F1" s="76"/>
      <c r="G1" s="76"/>
    </row>
    <row r="2" spans="1:7" ht="12">
      <c r="A2" s="76"/>
      <c r="B2" s="78" t="s">
        <v>39</v>
      </c>
      <c r="C2" s="76"/>
      <c r="D2" s="76"/>
      <c r="E2" s="76"/>
      <c r="F2" s="76"/>
      <c r="G2" s="76"/>
    </row>
    <row r="3" spans="1:7" ht="12" thickBot="1">
      <c r="A3" s="76"/>
      <c r="B3" s="79"/>
      <c r="C3" s="76"/>
      <c r="D3" s="76"/>
      <c r="E3" s="80" t="s">
        <v>26</v>
      </c>
      <c r="F3" s="76"/>
      <c r="G3" s="76"/>
    </row>
    <row r="4" spans="1:7" ht="12">
      <c r="A4" s="76"/>
      <c r="B4" s="93" t="s">
        <v>37</v>
      </c>
      <c r="C4" s="154" t="s">
        <v>27</v>
      </c>
      <c r="D4" s="155"/>
      <c r="E4" s="154" t="s">
        <v>36</v>
      </c>
      <c r="F4" s="155"/>
      <c r="G4" s="76"/>
    </row>
    <row r="5" spans="1:7" ht="12.75" thickBot="1">
      <c r="A5" s="76"/>
      <c r="B5" s="94" t="s">
        <v>38</v>
      </c>
      <c r="C5" s="95" t="s">
        <v>28</v>
      </c>
      <c r="D5" s="96" t="s">
        <v>24</v>
      </c>
      <c r="E5" s="95" t="s">
        <v>28</v>
      </c>
      <c r="F5" s="96" t="s">
        <v>24</v>
      </c>
      <c r="G5" s="76"/>
    </row>
    <row r="6" spans="1:7" ht="11.25">
      <c r="A6" s="76"/>
      <c r="B6" s="81">
        <v>0</v>
      </c>
      <c r="C6" s="82">
        <v>58</v>
      </c>
      <c r="D6" s="83">
        <v>1</v>
      </c>
      <c r="E6" s="82">
        <v>98</v>
      </c>
      <c r="F6" s="83">
        <v>1</v>
      </c>
      <c r="G6" s="76"/>
    </row>
    <row r="7" spans="1:7" ht="11.25">
      <c r="A7" s="76"/>
      <c r="B7" s="84">
        <v>63000</v>
      </c>
      <c r="C7" s="85">
        <v>68</v>
      </c>
      <c r="D7" s="86">
        <v>2</v>
      </c>
      <c r="E7" s="85">
        <v>98</v>
      </c>
      <c r="F7" s="86">
        <v>1</v>
      </c>
      <c r="G7" s="76"/>
    </row>
    <row r="8" spans="1:7" ht="11.25">
      <c r="A8" s="76"/>
      <c r="B8" s="84">
        <v>73000</v>
      </c>
      <c r="C8" s="85">
        <v>78</v>
      </c>
      <c r="D8" s="86">
        <v>3</v>
      </c>
      <c r="E8" s="85">
        <v>98</v>
      </c>
      <c r="F8" s="86">
        <v>1</v>
      </c>
      <c r="G8" s="76"/>
    </row>
    <row r="9" spans="1:7" ht="11.25">
      <c r="A9" s="76"/>
      <c r="B9" s="84">
        <v>83000</v>
      </c>
      <c r="C9" s="85">
        <v>88</v>
      </c>
      <c r="D9" s="86">
        <v>4</v>
      </c>
      <c r="E9" s="85">
        <v>98</v>
      </c>
      <c r="F9" s="86">
        <v>1</v>
      </c>
      <c r="G9" s="76"/>
    </row>
    <row r="10" spans="1:7" ht="12" thickBot="1">
      <c r="A10" s="76"/>
      <c r="B10" s="87">
        <v>93000</v>
      </c>
      <c r="C10" s="88">
        <v>98</v>
      </c>
      <c r="D10" s="89">
        <v>5</v>
      </c>
      <c r="E10" s="88">
        <v>98</v>
      </c>
      <c r="F10" s="89">
        <v>1</v>
      </c>
      <c r="G10" s="76"/>
    </row>
    <row r="11" spans="1:7" ht="11.25">
      <c r="A11" s="76"/>
      <c r="B11" s="81">
        <v>101000</v>
      </c>
      <c r="C11" s="82">
        <v>104</v>
      </c>
      <c r="D11" s="83">
        <v>6</v>
      </c>
      <c r="E11" s="82">
        <v>104</v>
      </c>
      <c r="F11" s="83">
        <v>2</v>
      </c>
      <c r="G11" s="76"/>
    </row>
    <row r="12" spans="1:7" ht="11.25">
      <c r="A12" s="76"/>
      <c r="B12" s="84">
        <v>107000</v>
      </c>
      <c r="C12" s="85">
        <v>110</v>
      </c>
      <c r="D12" s="86">
        <v>7</v>
      </c>
      <c r="E12" s="85">
        <v>110</v>
      </c>
      <c r="F12" s="86">
        <v>3</v>
      </c>
      <c r="G12" s="76"/>
    </row>
    <row r="13" spans="1:7" ht="11.25">
      <c r="A13" s="76"/>
      <c r="B13" s="84">
        <v>114000</v>
      </c>
      <c r="C13" s="85">
        <v>118</v>
      </c>
      <c r="D13" s="86">
        <v>8</v>
      </c>
      <c r="E13" s="85">
        <v>118</v>
      </c>
      <c r="F13" s="86">
        <v>4</v>
      </c>
      <c r="G13" s="76"/>
    </row>
    <row r="14" spans="1:7" ht="11.25">
      <c r="A14" s="76"/>
      <c r="B14" s="84">
        <v>122000</v>
      </c>
      <c r="C14" s="85">
        <v>126</v>
      </c>
      <c r="D14" s="86">
        <v>9</v>
      </c>
      <c r="E14" s="85">
        <v>126</v>
      </c>
      <c r="F14" s="86">
        <v>5</v>
      </c>
      <c r="G14" s="76"/>
    </row>
    <row r="15" spans="1:7" ht="12" thickBot="1">
      <c r="A15" s="76"/>
      <c r="B15" s="87">
        <v>130000</v>
      </c>
      <c r="C15" s="88">
        <v>134</v>
      </c>
      <c r="D15" s="89">
        <v>10</v>
      </c>
      <c r="E15" s="88">
        <v>134</v>
      </c>
      <c r="F15" s="89">
        <v>6</v>
      </c>
      <c r="G15" s="76"/>
    </row>
    <row r="16" spans="1:7" ht="11.25">
      <c r="A16" s="76"/>
      <c r="B16" s="81">
        <v>138000</v>
      </c>
      <c r="C16" s="82">
        <v>142</v>
      </c>
      <c r="D16" s="83">
        <v>11</v>
      </c>
      <c r="E16" s="82">
        <v>142</v>
      </c>
      <c r="F16" s="83">
        <v>7</v>
      </c>
      <c r="G16" s="76"/>
    </row>
    <row r="17" spans="1:7" ht="11.25">
      <c r="A17" s="76"/>
      <c r="B17" s="84">
        <v>146000</v>
      </c>
      <c r="C17" s="85">
        <v>150</v>
      </c>
      <c r="D17" s="86">
        <v>12</v>
      </c>
      <c r="E17" s="85">
        <v>150</v>
      </c>
      <c r="F17" s="86">
        <v>8</v>
      </c>
      <c r="G17" s="76"/>
    </row>
    <row r="18" spans="1:7" ht="11.25">
      <c r="A18" s="76"/>
      <c r="B18" s="84">
        <v>155000</v>
      </c>
      <c r="C18" s="85">
        <v>160</v>
      </c>
      <c r="D18" s="86">
        <v>13</v>
      </c>
      <c r="E18" s="85">
        <v>160</v>
      </c>
      <c r="F18" s="86">
        <v>9</v>
      </c>
      <c r="G18" s="76"/>
    </row>
    <row r="19" spans="1:7" ht="11.25">
      <c r="A19" s="76"/>
      <c r="B19" s="84">
        <v>165000</v>
      </c>
      <c r="C19" s="85">
        <v>170</v>
      </c>
      <c r="D19" s="86">
        <v>14</v>
      </c>
      <c r="E19" s="85">
        <v>170</v>
      </c>
      <c r="F19" s="86">
        <v>10</v>
      </c>
      <c r="G19" s="76"/>
    </row>
    <row r="20" spans="1:7" ht="12" thickBot="1">
      <c r="A20" s="76"/>
      <c r="B20" s="87">
        <v>175000</v>
      </c>
      <c r="C20" s="88">
        <v>180</v>
      </c>
      <c r="D20" s="89">
        <v>15</v>
      </c>
      <c r="E20" s="88">
        <v>180</v>
      </c>
      <c r="F20" s="89">
        <v>11</v>
      </c>
      <c r="G20" s="76"/>
    </row>
    <row r="21" spans="1:7" ht="11.25">
      <c r="A21" s="76"/>
      <c r="B21" s="81">
        <v>185000</v>
      </c>
      <c r="C21" s="82">
        <v>190</v>
      </c>
      <c r="D21" s="83">
        <v>16</v>
      </c>
      <c r="E21" s="82">
        <v>190</v>
      </c>
      <c r="F21" s="83">
        <v>12</v>
      </c>
      <c r="G21" s="76"/>
    </row>
    <row r="22" spans="1:7" ht="11.25">
      <c r="A22" s="76"/>
      <c r="B22" s="84">
        <v>195000</v>
      </c>
      <c r="C22" s="85">
        <v>200</v>
      </c>
      <c r="D22" s="86">
        <v>17</v>
      </c>
      <c r="E22" s="85">
        <v>200</v>
      </c>
      <c r="F22" s="86">
        <v>13</v>
      </c>
      <c r="G22" s="76"/>
    </row>
    <row r="23" spans="1:7" ht="11.25">
      <c r="A23" s="76"/>
      <c r="B23" s="84">
        <v>210000</v>
      </c>
      <c r="C23" s="85">
        <v>220</v>
      </c>
      <c r="D23" s="86">
        <v>18</v>
      </c>
      <c r="E23" s="85">
        <v>220</v>
      </c>
      <c r="F23" s="86">
        <v>14</v>
      </c>
      <c r="G23" s="76"/>
    </row>
    <row r="24" spans="1:7" ht="11.25">
      <c r="A24" s="76"/>
      <c r="B24" s="84">
        <v>230000</v>
      </c>
      <c r="C24" s="85">
        <v>240</v>
      </c>
      <c r="D24" s="86">
        <v>19</v>
      </c>
      <c r="E24" s="85">
        <v>240</v>
      </c>
      <c r="F24" s="86">
        <v>15</v>
      </c>
      <c r="G24" s="76"/>
    </row>
    <row r="25" spans="1:7" ht="12" thickBot="1">
      <c r="A25" s="76"/>
      <c r="B25" s="87">
        <v>250000</v>
      </c>
      <c r="C25" s="88">
        <v>260</v>
      </c>
      <c r="D25" s="89">
        <v>20</v>
      </c>
      <c r="E25" s="88">
        <v>260</v>
      </c>
      <c r="F25" s="89">
        <v>16</v>
      </c>
      <c r="G25" s="76"/>
    </row>
    <row r="26" spans="1:7" ht="11.25">
      <c r="A26" s="76"/>
      <c r="B26" s="81">
        <v>270000</v>
      </c>
      <c r="C26" s="82">
        <v>280</v>
      </c>
      <c r="D26" s="83">
        <v>21</v>
      </c>
      <c r="E26" s="82">
        <v>280</v>
      </c>
      <c r="F26" s="83">
        <v>17</v>
      </c>
      <c r="G26" s="76"/>
    </row>
    <row r="27" spans="1:7" ht="11.25">
      <c r="A27" s="76"/>
      <c r="B27" s="84">
        <v>290000</v>
      </c>
      <c r="C27" s="85">
        <v>300</v>
      </c>
      <c r="D27" s="86">
        <v>22</v>
      </c>
      <c r="E27" s="85">
        <v>300</v>
      </c>
      <c r="F27" s="86">
        <v>18</v>
      </c>
      <c r="G27" s="76"/>
    </row>
    <row r="28" spans="1:7" ht="11.25">
      <c r="A28" s="76"/>
      <c r="B28" s="84">
        <v>310000</v>
      </c>
      <c r="C28" s="85">
        <v>320</v>
      </c>
      <c r="D28" s="86">
        <v>23</v>
      </c>
      <c r="E28" s="85">
        <v>320</v>
      </c>
      <c r="F28" s="86">
        <v>19</v>
      </c>
      <c r="G28" s="76"/>
    </row>
    <row r="29" spans="1:7" ht="11.25">
      <c r="A29" s="76"/>
      <c r="B29" s="84">
        <v>330000</v>
      </c>
      <c r="C29" s="85">
        <v>340</v>
      </c>
      <c r="D29" s="86">
        <v>24</v>
      </c>
      <c r="E29" s="85">
        <v>340</v>
      </c>
      <c r="F29" s="86">
        <v>20</v>
      </c>
      <c r="G29" s="76"/>
    </row>
    <row r="30" spans="1:7" ht="12" thickBot="1">
      <c r="A30" s="76"/>
      <c r="B30" s="87">
        <v>350000</v>
      </c>
      <c r="C30" s="88">
        <v>360</v>
      </c>
      <c r="D30" s="89">
        <v>25</v>
      </c>
      <c r="E30" s="88">
        <v>360</v>
      </c>
      <c r="F30" s="89">
        <v>21</v>
      </c>
      <c r="G30" s="76"/>
    </row>
    <row r="31" spans="1:7" ht="11.25">
      <c r="A31" s="76"/>
      <c r="B31" s="81">
        <v>370000</v>
      </c>
      <c r="C31" s="82">
        <v>380</v>
      </c>
      <c r="D31" s="83">
        <v>26</v>
      </c>
      <c r="E31" s="82">
        <v>380</v>
      </c>
      <c r="F31" s="83">
        <v>22</v>
      </c>
      <c r="G31" s="76"/>
    </row>
    <row r="32" spans="1:7" ht="11.25">
      <c r="A32" s="76"/>
      <c r="B32" s="84">
        <v>395000</v>
      </c>
      <c r="C32" s="85">
        <v>410</v>
      </c>
      <c r="D32" s="86">
        <v>27</v>
      </c>
      <c r="E32" s="85">
        <v>410</v>
      </c>
      <c r="F32" s="86">
        <v>23</v>
      </c>
      <c r="G32" s="76"/>
    </row>
    <row r="33" spans="1:7" ht="11.25">
      <c r="A33" s="76"/>
      <c r="B33" s="84">
        <v>425000</v>
      </c>
      <c r="C33" s="85">
        <v>440</v>
      </c>
      <c r="D33" s="86">
        <v>28</v>
      </c>
      <c r="E33" s="85">
        <v>440</v>
      </c>
      <c r="F33" s="86">
        <v>24</v>
      </c>
      <c r="G33" s="76"/>
    </row>
    <row r="34" spans="1:7" ht="11.25">
      <c r="A34" s="76"/>
      <c r="B34" s="84">
        <v>455000</v>
      </c>
      <c r="C34" s="85">
        <v>470</v>
      </c>
      <c r="D34" s="86">
        <v>29</v>
      </c>
      <c r="E34" s="85">
        <v>470</v>
      </c>
      <c r="F34" s="86">
        <v>25</v>
      </c>
      <c r="G34" s="76"/>
    </row>
    <row r="35" spans="1:7" ht="12" thickBot="1">
      <c r="A35" s="76"/>
      <c r="B35" s="87">
        <v>485000</v>
      </c>
      <c r="C35" s="88">
        <v>500</v>
      </c>
      <c r="D35" s="89">
        <v>30</v>
      </c>
      <c r="E35" s="88">
        <v>500</v>
      </c>
      <c r="F35" s="89">
        <v>26</v>
      </c>
      <c r="G35" s="76"/>
    </row>
    <row r="36" spans="1:7" ht="11.25">
      <c r="A36" s="76"/>
      <c r="B36" s="81">
        <v>515000</v>
      </c>
      <c r="C36" s="82">
        <v>530</v>
      </c>
      <c r="D36" s="83">
        <v>31</v>
      </c>
      <c r="E36" s="82">
        <v>530</v>
      </c>
      <c r="F36" s="83">
        <v>27</v>
      </c>
      <c r="G36" s="76"/>
    </row>
    <row r="37" spans="1:7" ht="11.25">
      <c r="A37" s="76"/>
      <c r="B37" s="84">
        <v>545000</v>
      </c>
      <c r="C37" s="85">
        <v>560</v>
      </c>
      <c r="D37" s="86">
        <v>32</v>
      </c>
      <c r="E37" s="85">
        <v>560</v>
      </c>
      <c r="F37" s="86">
        <v>28</v>
      </c>
      <c r="G37" s="76"/>
    </row>
    <row r="38" spans="1:7" ht="11.25">
      <c r="A38" s="76"/>
      <c r="B38" s="84">
        <v>575000</v>
      </c>
      <c r="C38" s="85">
        <v>590</v>
      </c>
      <c r="D38" s="86">
        <v>33</v>
      </c>
      <c r="E38" s="85">
        <v>590</v>
      </c>
      <c r="F38" s="86">
        <v>29</v>
      </c>
      <c r="G38" s="76"/>
    </row>
    <row r="39" spans="1:7" ht="11.25">
      <c r="A39" s="76"/>
      <c r="B39" s="84">
        <v>605000</v>
      </c>
      <c r="C39" s="85">
        <v>620</v>
      </c>
      <c r="D39" s="86">
        <v>34</v>
      </c>
      <c r="E39" s="85">
        <v>620</v>
      </c>
      <c r="F39" s="86">
        <v>30</v>
      </c>
      <c r="G39" s="76"/>
    </row>
    <row r="40" spans="1:7" ht="12" thickBot="1">
      <c r="A40" s="76"/>
      <c r="B40" s="87">
        <v>635000</v>
      </c>
      <c r="C40" s="88">
        <v>650</v>
      </c>
      <c r="D40" s="89">
        <v>35</v>
      </c>
      <c r="E40" s="88">
        <v>620</v>
      </c>
      <c r="F40" s="89">
        <v>30</v>
      </c>
      <c r="G40" s="76"/>
    </row>
    <row r="41" spans="1:7" ht="11.25">
      <c r="A41" s="76"/>
      <c r="B41" s="81">
        <v>665000</v>
      </c>
      <c r="C41" s="82">
        <v>680</v>
      </c>
      <c r="D41" s="83">
        <v>36</v>
      </c>
      <c r="E41" s="82">
        <v>620</v>
      </c>
      <c r="F41" s="83">
        <v>30</v>
      </c>
      <c r="G41" s="76"/>
    </row>
    <row r="42" spans="1:7" ht="11.25">
      <c r="A42" s="76"/>
      <c r="B42" s="84">
        <v>695000</v>
      </c>
      <c r="C42" s="85">
        <v>710</v>
      </c>
      <c r="D42" s="86">
        <v>37</v>
      </c>
      <c r="E42" s="85">
        <v>620</v>
      </c>
      <c r="F42" s="86">
        <v>30</v>
      </c>
      <c r="G42" s="76"/>
    </row>
    <row r="43" spans="1:7" ht="11.25">
      <c r="A43" s="76"/>
      <c r="B43" s="84">
        <v>730000</v>
      </c>
      <c r="C43" s="85">
        <v>750</v>
      </c>
      <c r="D43" s="86">
        <v>38</v>
      </c>
      <c r="E43" s="85">
        <v>620</v>
      </c>
      <c r="F43" s="86">
        <v>30</v>
      </c>
      <c r="G43" s="76"/>
    </row>
    <row r="44" spans="1:7" ht="11.25">
      <c r="A44" s="76"/>
      <c r="B44" s="84">
        <v>770000</v>
      </c>
      <c r="C44" s="85">
        <v>790</v>
      </c>
      <c r="D44" s="86">
        <v>39</v>
      </c>
      <c r="E44" s="85">
        <v>620</v>
      </c>
      <c r="F44" s="86">
        <v>30</v>
      </c>
      <c r="G44" s="76"/>
    </row>
    <row r="45" spans="1:7" ht="12" thickBot="1">
      <c r="A45" s="76"/>
      <c r="B45" s="87">
        <v>810000</v>
      </c>
      <c r="C45" s="88">
        <v>830</v>
      </c>
      <c r="D45" s="89">
        <v>40</v>
      </c>
      <c r="E45" s="88">
        <v>620</v>
      </c>
      <c r="F45" s="89">
        <v>30</v>
      </c>
      <c r="G45" s="76"/>
    </row>
    <row r="46" spans="1:7" ht="11.25">
      <c r="A46" s="76"/>
      <c r="B46" s="81">
        <v>855000</v>
      </c>
      <c r="C46" s="82">
        <v>880</v>
      </c>
      <c r="D46" s="83">
        <v>41</v>
      </c>
      <c r="E46" s="82">
        <v>620</v>
      </c>
      <c r="F46" s="83">
        <v>30</v>
      </c>
      <c r="G46" s="76"/>
    </row>
    <row r="47" spans="1:7" ht="11.25">
      <c r="A47" s="76"/>
      <c r="B47" s="84">
        <v>905000</v>
      </c>
      <c r="C47" s="85">
        <v>930</v>
      </c>
      <c r="D47" s="86">
        <v>42</v>
      </c>
      <c r="E47" s="85">
        <v>620</v>
      </c>
      <c r="F47" s="86">
        <v>30</v>
      </c>
      <c r="G47" s="76"/>
    </row>
    <row r="48" spans="1:7" ht="11.25">
      <c r="A48" s="76"/>
      <c r="B48" s="84">
        <v>955000</v>
      </c>
      <c r="C48" s="85">
        <v>980</v>
      </c>
      <c r="D48" s="86">
        <v>43</v>
      </c>
      <c r="E48" s="85">
        <v>620</v>
      </c>
      <c r="F48" s="86">
        <v>30</v>
      </c>
      <c r="G48" s="76"/>
    </row>
    <row r="49" spans="1:7" ht="11.25">
      <c r="A49" s="76"/>
      <c r="B49" s="84">
        <v>1005000</v>
      </c>
      <c r="C49" s="85">
        <v>1030</v>
      </c>
      <c r="D49" s="86">
        <v>44</v>
      </c>
      <c r="E49" s="85">
        <v>620</v>
      </c>
      <c r="F49" s="86">
        <v>30</v>
      </c>
      <c r="G49" s="76"/>
    </row>
    <row r="50" spans="1:7" ht="12" thickBot="1">
      <c r="A50" s="76"/>
      <c r="B50" s="87">
        <v>1055000</v>
      </c>
      <c r="C50" s="88">
        <v>1090</v>
      </c>
      <c r="D50" s="89">
        <v>45</v>
      </c>
      <c r="E50" s="88">
        <v>620</v>
      </c>
      <c r="F50" s="89">
        <v>30</v>
      </c>
      <c r="G50" s="76"/>
    </row>
    <row r="51" spans="1:7" ht="11.25">
      <c r="A51" s="76"/>
      <c r="B51" s="84">
        <v>1115000</v>
      </c>
      <c r="C51" s="85">
        <v>1150</v>
      </c>
      <c r="D51" s="86">
        <v>46</v>
      </c>
      <c r="E51" s="85">
        <v>620</v>
      </c>
      <c r="F51" s="86">
        <v>30</v>
      </c>
      <c r="G51" s="76"/>
    </row>
    <row r="52" spans="1:7" ht="12" thickBot="1">
      <c r="A52" s="76"/>
      <c r="B52" s="90">
        <v>1175000</v>
      </c>
      <c r="C52" s="91">
        <v>1210</v>
      </c>
      <c r="D52" s="92">
        <v>47</v>
      </c>
      <c r="E52" s="91">
        <v>620</v>
      </c>
      <c r="F52" s="92">
        <v>30</v>
      </c>
      <c r="G52" s="76"/>
    </row>
    <row r="53" spans="1:7" ht="11.25">
      <c r="A53" s="76"/>
      <c r="B53" s="76"/>
      <c r="C53" s="76"/>
      <c r="D53" s="76"/>
      <c r="E53" s="76"/>
      <c r="F53" s="76"/>
      <c r="G53" s="76"/>
    </row>
    <row r="54" spans="1:7" ht="11.25" hidden="1">
      <c r="A54" s="76"/>
      <c r="B54" s="76"/>
      <c r="C54" s="76"/>
      <c r="D54" s="76"/>
      <c r="E54" s="76"/>
      <c r="F54" s="76"/>
      <c r="G54" s="76"/>
    </row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7.25" customHeight="1" hidden="1"/>
  </sheetData>
  <mergeCells count="2"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E9" sqref="E9"/>
    </sheetView>
  </sheetViews>
  <sheetFormatPr defaultColWidth="9.33203125" defaultRowHeight="11.25" zeroHeight="1"/>
  <cols>
    <col min="1" max="2" width="3.33203125" style="0" customWidth="1"/>
    <col min="8" max="8" width="22.83203125" style="0" customWidth="1"/>
  </cols>
  <sheetData>
    <row r="1" spans="1:9" ht="12" thickBot="1">
      <c r="A1" s="97"/>
      <c r="B1" s="97"/>
      <c r="C1" s="97"/>
      <c r="D1" s="97"/>
      <c r="E1" s="97"/>
      <c r="F1" s="97"/>
      <c r="G1" s="97"/>
      <c r="H1" s="97"/>
      <c r="I1" s="97"/>
    </row>
    <row r="2" spans="1:9" ht="12" thickTop="1">
      <c r="A2" s="97"/>
      <c r="B2" s="98"/>
      <c r="C2" s="99"/>
      <c r="D2" s="99"/>
      <c r="E2" s="99"/>
      <c r="F2" s="99"/>
      <c r="G2" s="99"/>
      <c r="H2" s="100"/>
      <c r="I2" s="97"/>
    </row>
    <row r="3" spans="1:9" ht="13.5">
      <c r="A3" s="97"/>
      <c r="B3" s="101"/>
      <c r="C3" s="102" t="s">
        <v>29</v>
      </c>
      <c r="D3" s="103"/>
      <c r="E3" s="103"/>
      <c r="F3" s="103"/>
      <c r="G3" s="103"/>
      <c r="H3" s="104"/>
      <c r="I3" s="97"/>
    </row>
    <row r="4" spans="1:9" ht="11.25">
      <c r="A4" s="97"/>
      <c r="B4" s="105"/>
      <c r="C4" s="106"/>
      <c r="D4" s="106"/>
      <c r="E4" s="106"/>
      <c r="F4" s="106"/>
      <c r="G4" s="106"/>
      <c r="H4" s="107"/>
      <c r="I4" s="97"/>
    </row>
    <row r="5" spans="1:9" ht="11.25">
      <c r="A5" s="97"/>
      <c r="B5" s="105"/>
      <c r="C5" s="108" t="s">
        <v>64</v>
      </c>
      <c r="D5" s="106"/>
      <c r="E5" s="106"/>
      <c r="F5" s="106"/>
      <c r="G5" s="106"/>
      <c r="H5" s="107"/>
      <c r="I5" s="97"/>
    </row>
    <row r="6" spans="1:9" ht="11.25">
      <c r="A6" s="97"/>
      <c r="B6" s="105"/>
      <c r="C6" s="106"/>
      <c r="D6" s="106"/>
      <c r="E6" s="106"/>
      <c r="F6" s="106"/>
      <c r="G6" s="106"/>
      <c r="H6" s="107"/>
      <c r="I6" s="97"/>
    </row>
    <row r="7" spans="1:9" ht="11.25">
      <c r="A7" s="97"/>
      <c r="B7" s="105"/>
      <c r="C7" s="109" t="s">
        <v>30</v>
      </c>
      <c r="D7" s="106"/>
      <c r="E7" s="106"/>
      <c r="F7" s="106"/>
      <c r="G7" s="106"/>
      <c r="H7" s="107"/>
      <c r="I7" s="97"/>
    </row>
    <row r="8" spans="1:9" ht="11.25">
      <c r="A8" s="97"/>
      <c r="B8" s="105"/>
      <c r="C8" s="108" t="s">
        <v>57</v>
      </c>
      <c r="D8" s="106"/>
      <c r="E8" s="106"/>
      <c r="F8" s="106"/>
      <c r="G8" s="106"/>
      <c r="H8" s="107"/>
      <c r="I8" s="97"/>
    </row>
    <row r="9" spans="1:9" ht="11.25">
      <c r="A9" s="97"/>
      <c r="B9" s="105"/>
      <c r="C9" s="108" t="s">
        <v>58</v>
      </c>
      <c r="D9" s="106"/>
      <c r="E9" s="106"/>
      <c r="F9" s="106"/>
      <c r="G9" s="106"/>
      <c r="H9" s="107"/>
      <c r="I9" s="97"/>
    </row>
    <row r="10" spans="1:9" ht="11.25">
      <c r="A10" s="97"/>
      <c r="B10" s="105"/>
      <c r="C10" s="108" t="s">
        <v>59</v>
      </c>
      <c r="D10" s="106"/>
      <c r="E10" s="106"/>
      <c r="F10" s="106"/>
      <c r="G10" s="106"/>
      <c r="H10" s="107"/>
      <c r="I10" s="97"/>
    </row>
    <row r="11" spans="1:9" ht="11.25">
      <c r="A11" s="97"/>
      <c r="B11" s="105"/>
      <c r="C11" s="106"/>
      <c r="D11" s="106"/>
      <c r="E11" s="106"/>
      <c r="F11" s="106"/>
      <c r="G11" s="106"/>
      <c r="H11" s="107"/>
      <c r="I11" s="97"/>
    </row>
    <row r="12" spans="1:9" ht="11.25">
      <c r="A12" s="97"/>
      <c r="B12" s="105"/>
      <c r="C12" s="109" t="s">
        <v>31</v>
      </c>
      <c r="D12" s="106"/>
      <c r="E12" s="106"/>
      <c r="F12" s="106"/>
      <c r="G12" s="106"/>
      <c r="H12" s="107"/>
      <c r="I12" s="97"/>
    </row>
    <row r="13" spans="1:9" ht="11.25">
      <c r="A13" s="97"/>
      <c r="B13" s="105"/>
      <c r="C13" s="108" t="s">
        <v>60</v>
      </c>
      <c r="D13" s="106"/>
      <c r="E13" s="106"/>
      <c r="F13" s="106"/>
      <c r="G13" s="106"/>
      <c r="H13" s="107"/>
      <c r="I13" s="97"/>
    </row>
    <row r="14" spans="1:9" ht="11.25">
      <c r="A14" s="97"/>
      <c r="B14" s="105"/>
      <c r="C14" s="108" t="s">
        <v>61</v>
      </c>
      <c r="D14" s="106"/>
      <c r="E14" s="106"/>
      <c r="F14" s="106"/>
      <c r="G14" s="106"/>
      <c r="H14" s="107"/>
      <c r="I14" s="97"/>
    </row>
    <row r="15" spans="1:9" ht="11.25">
      <c r="A15" s="97"/>
      <c r="B15" s="105"/>
      <c r="C15" s="106"/>
      <c r="D15" s="106"/>
      <c r="E15" s="106"/>
      <c r="F15" s="106"/>
      <c r="G15" s="106"/>
      <c r="H15" s="107"/>
      <c r="I15" s="97"/>
    </row>
    <row r="16" spans="1:9" ht="11.25">
      <c r="A16" s="97"/>
      <c r="B16" s="105"/>
      <c r="C16" s="109" t="s">
        <v>32</v>
      </c>
      <c r="D16" s="106"/>
      <c r="E16" s="106"/>
      <c r="F16" s="106"/>
      <c r="G16" s="106"/>
      <c r="H16" s="107"/>
      <c r="I16" s="97"/>
    </row>
    <row r="17" spans="1:9" ht="11.25">
      <c r="A17" s="97"/>
      <c r="B17" s="105"/>
      <c r="C17" s="106" t="s">
        <v>33</v>
      </c>
      <c r="D17" s="106"/>
      <c r="E17" s="106"/>
      <c r="F17" s="106"/>
      <c r="G17" s="106"/>
      <c r="H17" s="107"/>
      <c r="I17" s="97"/>
    </row>
    <row r="18" spans="1:9" ht="11.25">
      <c r="A18" s="97"/>
      <c r="B18" s="105"/>
      <c r="C18" s="106"/>
      <c r="D18" s="106"/>
      <c r="E18" s="106"/>
      <c r="F18" s="106"/>
      <c r="G18" s="106"/>
      <c r="H18" s="107"/>
      <c r="I18" s="97"/>
    </row>
    <row r="19" spans="1:9" ht="11.25">
      <c r="A19" s="97"/>
      <c r="B19" s="105"/>
      <c r="C19" s="106" t="s">
        <v>34</v>
      </c>
      <c r="D19" s="106"/>
      <c r="E19" s="106"/>
      <c r="F19" s="106"/>
      <c r="G19" s="106"/>
      <c r="H19" s="107"/>
      <c r="I19" s="97"/>
    </row>
    <row r="20" spans="1:9" ht="11.25">
      <c r="A20" s="97"/>
      <c r="B20" s="105"/>
      <c r="C20" s="106"/>
      <c r="D20" s="106"/>
      <c r="E20" s="106"/>
      <c r="F20" s="106"/>
      <c r="G20" s="106"/>
      <c r="H20" s="107"/>
      <c r="I20" s="97"/>
    </row>
    <row r="21" spans="1:9" ht="11.25">
      <c r="A21" s="97"/>
      <c r="B21" s="105"/>
      <c r="C21" s="106"/>
      <c r="D21" s="106"/>
      <c r="E21" s="106"/>
      <c r="F21" s="106"/>
      <c r="G21" s="108" t="s">
        <v>62</v>
      </c>
      <c r="H21" s="107"/>
      <c r="I21" s="97"/>
    </row>
    <row r="22" spans="1:9" ht="11.25">
      <c r="A22" s="97"/>
      <c r="B22" s="105"/>
      <c r="C22" s="106"/>
      <c r="D22" s="106" t="s">
        <v>35</v>
      </c>
      <c r="E22" s="106"/>
      <c r="F22" s="106" t="s">
        <v>63</v>
      </c>
      <c r="G22" s="106"/>
      <c r="H22" s="107"/>
      <c r="I22" s="97"/>
    </row>
    <row r="23" spans="1:9" ht="13.5">
      <c r="A23" s="97"/>
      <c r="B23" s="105"/>
      <c r="C23" s="106"/>
      <c r="D23" s="106"/>
      <c r="E23" s="106"/>
      <c r="F23" s="110" t="s">
        <v>3</v>
      </c>
      <c r="G23" s="106"/>
      <c r="H23" s="107"/>
      <c r="I23" s="97"/>
    </row>
    <row r="24" spans="1:9" ht="12" thickBot="1">
      <c r="A24" s="97"/>
      <c r="B24" s="111"/>
      <c r="C24" s="112"/>
      <c r="D24" s="112"/>
      <c r="E24" s="112"/>
      <c r="F24" s="112"/>
      <c r="G24" s="112"/>
      <c r="H24" s="113"/>
      <c r="I24" s="97"/>
    </row>
    <row r="25" spans="1:9" ht="12" thickTop="1">
      <c r="A25" s="97"/>
      <c r="B25" s="97"/>
      <c r="C25" s="97"/>
      <c r="D25" s="97"/>
      <c r="E25" s="97"/>
      <c r="F25" s="97"/>
      <c r="G25" s="97"/>
      <c r="H25" s="97"/>
      <c r="I25" s="97"/>
    </row>
    <row r="26" spans="1:9" ht="11.25">
      <c r="A26" s="97"/>
      <c r="B26" s="97"/>
      <c r="C26" s="97"/>
      <c r="D26" s="97"/>
      <c r="E26" s="97"/>
      <c r="F26" s="97"/>
      <c r="G26" s="97"/>
      <c r="H26" s="97"/>
      <c r="I26" s="97"/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名南経営センターグループ</dc:creator>
  <cp:keywords/>
  <dc:description/>
  <cp:lastModifiedBy>名南経営センターグループ</cp:lastModifiedBy>
  <cp:lastPrinted>2007-08-07T04:09:13Z</cp:lastPrinted>
  <dcterms:created xsi:type="dcterms:W3CDTF">2007-08-07T02:30:10Z</dcterms:created>
  <dcterms:modified xsi:type="dcterms:W3CDTF">2007-09-03T03:45:01Z</dcterms:modified>
  <cp:category/>
  <cp:version/>
  <cp:contentType/>
  <cp:contentStatus/>
</cp:coreProperties>
</file>